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istina\Desktop\FINANCIJSKO_IZVJEŠĆE_01.0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s="1"/>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G141" i="9"/>
  <c r="F141" i="9"/>
  <c r="E141" i="9"/>
  <c r="B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G135" i="9"/>
  <c r="F135" i="9"/>
  <c r="E135" i="9"/>
  <c r="B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G127" i="9"/>
  <c r="F127" i="9"/>
  <c r="E127" i="9"/>
  <c r="B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E115" i="9"/>
  <c r="B115" i="9" s="1"/>
  <c r="H114" i="9"/>
  <c r="G114" i="9"/>
  <c r="F114" i="9"/>
  <c r="E114" i="9"/>
  <c r="B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E68" i="9"/>
  <c r="B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G50" i="9"/>
  <c r="F50" i="9"/>
  <c r="E50" i="9"/>
  <c r="B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E37" i="9" s="1"/>
  <c r="B37" i="9" s="1"/>
  <c r="G37" i="9"/>
  <c r="F37" i="9"/>
  <c r="H36" i="9"/>
  <c r="G36" i="9"/>
  <c r="F36" i="9"/>
  <c r="E36" i="9"/>
  <c r="B36" i="9" s="1"/>
  <c r="H35" i="9"/>
  <c r="G35" i="9"/>
  <c r="F35" i="9"/>
  <c r="E35" i="9"/>
  <c r="B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c r="D44" i="8"/>
  <c r="D43" i="8"/>
  <c r="D36" i="8"/>
  <c r="D26" i="8"/>
  <c r="D24" i="8" s="1"/>
  <c r="C1499" i="1" s="1"/>
  <c r="D18" i="8"/>
  <c r="C1493" i="1" s="1"/>
  <c r="H1493" i="1" s="1"/>
  <c r="D8" i="8"/>
  <c r="E44" i="7"/>
  <c r="D44" i="7"/>
  <c r="E39" i="7"/>
  <c r="D39" i="7"/>
  <c r="E38" i="7"/>
  <c r="D38" i="7"/>
  <c r="E30" i="7"/>
  <c r="D30" i="7"/>
  <c r="E23" i="7"/>
  <c r="D1454" i="1" s="1"/>
  <c r="D23" i="7"/>
  <c r="E22" i="7"/>
  <c r="I30" i="3" s="1"/>
  <c r="D22" i="7"/>
  <c r="H30" i="3" s="1"/>
  <c r="E14" i="7"/>
  <c r="D14" i="7"/>
  <c r="E7" i="7"/>
  <c r="D7" i="7"/>
  <c r="E6" i="7"/>
  <c r="D6" i="7"/>
  <c r="E5" i="7"/>
  <c r="I29" i="3" s="1"/>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4" i="5"/>
  <c r="F243" i="5"/>
  <c r="E242" i="5"/>
  <c r="D242" i="5"/>
  <c r="F242" i="5" s="1"/>
  <c r="F241" i="5"/>
  <c r="F240" i="5"/>
  <c r="E239" i="5"/>
  <c r="D1216" i="1" s="1"/>
  <c r="D239" i="5"/>
  <c r="E238" i="5"/>
  <c r="D1215" i="1" s="1"/>
  <c r="D238" i="5"/>
  <c r="D237"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157" i="1" s="1"/>
  <c r="D180" i="5"/>
  <c r="F179" i="5"/>
  <c r="F178" i="5"/>
  <c r="E177" i="5"/>
  <c r="H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D1056" i="1" s="1"/>
  <c r="F77" i="5"/>
  <c r="F76" i="5"/>
  <c r="F75" i="5"/>
  <c r="F74" i="5"/>
  <c r="F73" i="5"/>
  <c r="F72" i="5"/>
  <c r="F71" i="5"/>
  <c r="E70" i="5"/>
  <c r="E69" i="5" s="1"/>
  <c r="D1047" i="1" s="1"/>
  <c r="D70" i="5"/>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E311" i="4"/>
  <c r="D306" i="1" s="1"/>
  <c r="D311" i="4"/>
  <c r="F311" i="4" s="1"/>
  <c r="F310" i="4"/>
  <c r="F309" i="4"/>
  <c r="F308" i="4"/>
  <c r="F307" i="4"/>
  <c r="F306" i="4"/>
  <c r="F305" i="4"/>
  <c r="E304" i="4"/>
  <c r="D304" i="4"/>
  <c r="F304" i="4" s="1"/>
  <c r="F303" i="4"/>
  <c r="F302" i="4"/>
  <c r="F301" i="4"/>
  <c r="E300" i="4"/>
  <c r="D300" i="4"/>
  <c r="F300" i="4" s="1"/>
  <c r="E299" i="4"/>
  <c r="D299" i="4"/>
  <c r="F299" i="4" s="1"/>
  <c r="D298" i="4"/>
  <c r="F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D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E152" i="4" s="1"/>
  <c r="D148" i="1" s="1"/>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I35" i="3"/>
  <c r="G35" i="3"/>
  <c r="B35" i="3"/>
  <c r="G34" i="3"/>
  <c r="B34" i="3"/>
  <c r="I33" i="3"/>
  <c r="G33" i="3"/>
  <c r="B33" i="3"/>
  <c r="I32" i="3"/>
  <c r="H32" i="3"/>
  <c r="G32" i="3"/>
  <c r="B32" i="3"/>
  <c r="I31" i="3"/>
  <c r="H31" i="3"/>
  <c r="G31" i="3"/>
  <c r="B31" i="3"/>
  <c r="G30" i="3"/>
  <c r="B30" i="3"/>
  <c r="G29" i="3"/>
  <c r="B29" i="3"/>
  <c r="I28" i="3"/>
  <c r="G28" i="3"/>
  <c r="B28" i="3"/>
  <c r="I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C1515" i="1"/>
  <c r="H1515" i="1" s="1"/>
  <c r="C1514" i="1"/>
  <c r="G1513" i="1"/>
  <c r="C1513" i="1"/>
  <c r="H1513" i="1" s="1"/>
  <c r="C1512" i="1"/>
  <c r="C1511" i="1"/>
  <c r="H1511" i="1" s="1"/>
  <c r="C1510" i="1"/>
  <c r="G1509" i="1"/>
  <c r="C1509" i="1"/>
  <c r="H1509" i="1" s="1"/>
  <c r="C1508" i="1"/>
  <c r="C1507" i="1"/>
  <c r="H1507" i="1" s="1"/>
  <c r="C1506" i="1"/>
  <c r="G1505" i="1"/>
  <c r="C1505" i="1"/>
  <c r="H1505" i="1" s="1"/>
  <c r="C1504" i="1"/>
  <c r="C1503" i="1"/>
  <c r="H1503" i="1" s="1"/>
  <c r="C1502" i="1"/>
  <c r="C1500" i="1"/>
  <c r="C1498" i="1"/>
  <c r="C1497" i="1"/>
  <c r="H1497" i="1" s="1"/>
  <c r="C1496" i="1"/>
  <c r="G1495" i="1"/>
  <c r="C1495" i="1"/>
  <c r="H1495" i="1" s="1"/>
  <c r="C1494" i="1"/>
  <c r="C1492" i="1"/>
  <c r="G1491" i="1"/>
  <c r="C1491" i="1"/>
  <c r="H1491" i="1" s="1"/>
  <c r="C1490" i="1"/>
  <c r="C1489" i="1"/>
  <c r="H1489" i="1" s="1"/>
  <c r="C1488" i="1"/>
  <c r="G1487"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D1409" i="1"/>
  <c r="H1409" i="1" s="1"/>
  <c r="C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D1314" i="1"/>
  <c r="C1314" i="1"/>
  <c r="G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D1297" i="1"/>
  <c r="C1297" i="1"/>
  <c r="D1296" i="1"/>
  <c r="C1296" i="1"/>
  <c r="D1295" i="1"/>
  <c r="C1295" i="1"/>
  <c r="D1294" i="1"/>
  <c r="C1294" i="1"/>
  <c r="D1293" i="1"/>
  <c r="C1293" i="1"/>
  <c r="D1292" i="1"/>
  <c r="C1292" i="1"/>
  <c r="D1291" i="1"/>
  <c r="C1291" i="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H1218" i="1" s="1"/>
  <c r="D1217" i="1"/>
  <c r="C1217" i="1"/>
  <c r="H1217" i="1" s="1"/>
  <c r="C1216" i="1"/>
  <c r="C1215" i="1"/>
  <c r="C1214" i="1"/>
  <c r="D1213" i="1"/>
  <c r="C1213" i="1"/>
  <c r="D1212" i="1"/>
  <c r="C1212" i="1"/>
  <c r="H1212" i="1" s="1"/>
  <c r="D1211" i="1"/>
  <c r="C1211" i="1"/>
  <c r="D1210" i="1"/>
  <c r="C1210" i="1"/>
  <c r="H1210" i="1" s="1"/>
  <c r="D1209" i="1"/>
  <c r="C1209" i="1"/>
  <c r="H1209" i="1" s="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H1193" i="1" s="1"/>
  <c r="D1192" i="1"/>
  <c r="C1192" i="1"/>
  <c r="H1192" i="1" s="1"/>
  <c r="D1191" i="1"/>
  <c r="C1191" i="1"/>
  <c r="H1191" i="1" s="1"/>
  <c r="D1190" i="1"/>
  <c r="C1190" i="1"/>
  <c r="H1190" i="1" s="1"/>
  <c r="D1189" i="1"/>
  <c r="C1189" i="1"/>
  <c r="H1189" i="1" s="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H1165" i="1" s="1"/>
  <c r="D1164" i="1"/>
  <c r="C1164" i="1"/>
  <c r="D1163" i="1"/>
  <c r="C1163" i="1"/>
  <c r="D1162" i="1"/>
  <c r="C1162" i="1"/>
  <c r="D1161" i="1"/>
  <c r="C1161" i="1"/>
  <c r="D1160" i="1"/>
  <c r="C1160" i="1"/>
  <c r="H1160" i="1" s="1"/>
  <c r="D1159" i="1"/>
  <c r="C1159" i="1"/>
  <c r="D1158" i="1"/>
  <c r="C1158" i="1"/>
  <c r="C1157" i="1"/>
  <c r="D1156" i="1"/>
  <c r="C1156" i="1"/>
  <c r="H1156" i="1" s="1"/>
  <c r="D1155" i="1"/>
  <c r="C1155"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C1142" i="1"/>
  <c r="D1141" i="1"/>
  <c r="C1141" i="1"/>
  <c r="H1141" i="1" s="1"/>
  <c r="D1140" i="1"/>
  <c r="C1140" i="1"/>
  <c r="H1140" i="1" s="1"/>
  <c r="D1139" i="1"/>
  <c r="C1139" i="1"/>
  <c r="H1139" i="1" s="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C1066" i="1"/>
  <c r="C1065" i="1"/>
  <c r="D1064" i="1"/>
  <c r="C1064" i="1"/>
  <c r="H1064" i="1" s="1"/>
  <c r="D1063" i="1"/>
  <c r="C1063" i="1"/>
  <c r="D1062" i="1"/>
  <c r="C1062" i="1"/>
  <c r="D1061" i="1"/>
  <c r="C1061" i="1"/>
  <c r="D1060" i="1"/>
  <c r="C1060" i="1"/>
  <c r="D1059" i="1"/>
  <c r="C1059" i="1"/>
  <c r="D1058" i="1"/>
  <c r="C1058" i="1"/>
  <c r="D1057" i="1"/>
  <c r="C1057" i="1"/>
  <c r="D1055" i="1"/>
  <c r="C1055" i="1"/>
  <c r="H1055" i="1" s="1"/>
  <c r="D1054" i="1"/>
  <c r="C1054" i="1"/>
  <c r="H1054" i="1" s="1"/>
  <c r="D1053" i="1"/>
  <c r="C1053" i="1"/>
  <c r="H1053" i="1" s="1"/>
  <c r="D1052" i="1"/>
  <c r="C1052" i="1"/>
  <c r="H1052" i="1" s="1"/>
  <c r="D1051" i="1"/>
  <c r="C1051" i="1"/>
  <c r="H1051" i="1" s="1"/>
  <c r="D1050" i="1"/>
  <c r="C1050" i="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C997" i="1"/>
  <c r="D996" i="1"/>
  <c r="C996" i="1"/>
  <c r="D995" i="1"/>
  <c r="C995" i="1"/>
  <c r="H995" i="1" s="1"/>
  <c r="D994" i="1"/>
  <c r="C994" i="1"/>
  <c r="H994" i="1" s="1"/>
  <c r="D993" i="1"/>
  <c r="C993" i="1"/>
  <c r="H993" i="1" s="1"/>
  <c r="D992" i="1"/>
  <c r="C992" i="1"/>
  <c r="H992" i="1" s="1"/>
  <c r="C991" i="1"/>
  <c r="D989" i="1"/>
  <c r="C989" i="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D712" i="1"/>
  <c r="C712" i="1"/>
  <c r="G712" i="1" s="1"/>
  <c r="D711" i="1"/>
  <c r="C711" i="1"/>
  <c r="D710" i="1"/>
  <c r="C710" i="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5" i="1"/>
  <c r="C645" i="1"/>
  <c r="D644" i="1"/>
  <c r="C644" i="1"/>
  <c r="D643" i="1"/>
  <c r="C643" i="1"/>
  <c r="D642" i="1"/>
  <c r="C642" i="1"/>
  <c r="G642" i="1" s="1"/>
  <c r="D641" i="1"/>
  <c r="C641" i="1"/>
  <c r="C638" i="1"/>
  <c r="C637" i="1"/>
  <c r="D632" i="1"/>
  <c r="C632" i="1"/>
  <c r="G632" i="1" s="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3" i="1"/>
  <c r="C413" i="1"/>
  <c r="C412" i="1"/>
  <c r="C411" i="1"/>
  <c r="D406" i="1"/>
  <c r="C406" i="1"/>
  <c r="D405" i="1"/>
  <c r="C405" i="1"/>
  <c r="D404" i="1"/>
  <c r="C404"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C321" i="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D307" i="1"/>
  <c r="C307" i="1"/>
  <c r="C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C293" i="1"/>
  <c r="D292" i="1"/>
  <c r="C292" i="1"/>
  <c r="D291" i="1"/>
  <c r="C291" i="1"/>
  <c r="G291" i="1" s="1"/>
  <c r="D290" i="1"/>
  <c r="C290" i="1"/>
  <c r="G290" i="1" s="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D261" i="1"/>
  <c r="C261" i="1"/>
  <c r="G261" i="1" s="1"/>
  <c r="D260" i="1"/>
  <c r="C260" i="1"/>
  <c r="D259" i="1"/>
  <c r="C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D206"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1" i="1"/>
  <c r="C191" i="1"/>
  <c r="G191" i="1" s="1"/>
  <c r="D190" i="1"/>
  <c r="C190" i="1"/>
  <c r="G190" i="1" s="1"/>
  <c r="D189" i="1"/>
  <c r="C189" i="1"/>
  <c r="G189" i="1" s="1"/>
  <c r="D188" i="1"/>
  <c r="C188" i="1"/>
  <c r="G188" i="1" s="1"/>
  <c r="D187" i="1"/>
  <c r="C187" i="1"/>
  <c r="G187" i="1" s="1"/>
  <c r="D186" i="1"/>
  <c r="C186" i="1"/>
  <c r="D185" i="1"/>
  <c r="C185" i="1"/>
  <c r="G185" i="1" s="1"/>
  <c r="D184" i="1"/>
  <c r="C184" i="1"/>
  <c r="D183" i="1"/>
  <c r="C183" i="1"/>
  <c r="G183" i="1" s="1"/>
  <c r="D182" i="1"/>
  <c r="C182" i="1"/>
  <c r="D181" i="1"/>
  <c r="C181" i="1"/>
  <c r="D180" i="1"/>
  <c r="C180" i="1"/>
  <c r="D179" i="1"/>
  <c r="C179" i="1"/>
  <c r="G179" i="1" s="1"/>
  <c r="D178" i="1"/>
  <c r="C178" i="1"/>
  <c r="G178" i="1" s="1"/>
  <c r="D177" i="1"/>
  <c r="C177" i="1"/>
  <c r="G177" i="1" s="1"/>
  <c r="D176" i="1"/>
  <c r="C176" i="1"/>
  <c r="G176" i="1" s="1"/>
  <c r="D175" i="1"/>
  <c r="C175" i="1"/>
  <c r="G175" i="1" s="1"/>
  <c r="D174" i="1"/>
  <c r="C174" i="1"/>
  <c r="G174" i="1" s="1"/>
  <c r="D173" i="1"/>
  <c r="C173" i="1"/>
  <c r="D172" i="1"/>
  <c r="C172" i="1"/>
  <c r="G172" i="1" s="1"/>
  <c r="D171" i="1"/>
  <c r="C171" i="1"/>
  <c r="G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C159" i="1"/>
  <c r="D158" i="1"/>
  <c r="C158" i="1"/>
  <c r="H158" i="1" s="1"/>
  <c r="D157" i="1"/>
  <c r="C157" i="1"/>
  <c r="H157" i="1" s="1"/>
  <c r="D156" i="1"/>
  <c r="C156" i="1"/>
  <c r="H156" i="1" s="1"/>
  <c r="C155" i="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1576" i="1" l="1"/>
  <c r="H1578" i="1"/>
  <c r="H1264" i="1"/>
  <c r="H1155" i="1"/>
  <c r="H131" i="1"/>
  <c r="E32" i="9"/>
  <c r="B32" i="9" s="1"/>
  <c r="E293" i="9"/>
  <c r="B293" i="9" s="1"/>
  <c r="E300" i="9"/>
  <c r="B300" i="9" s="1"/>
  <c r="D1436" i="1"/>
  <c r="D1453" i="1"/>
  <c r="H1453" i="1"/>
  <c r="H1454" i="1"/>
  <c r="E286" i="9"/>
  <c r="B286" i="9" s="1"/>
  <c r="E288" i="9"/>
  <c r="B288" i="9" s="1"/>
  <c r="E27" i="9"/>
  <c r="B27" i="9" s="1"/>
  <c r="E33" i="9"/>
  <c r="B33" i="9" s="1"/>
  <c r="F215" i="9"/>
  <c r="B215" i="9" s="1"/>
  <c r="E287" i="9"/>
  <c r="B287" i="9" s="1"/>
  <c r="E294" i="9"/>
  <c r="B294" i="9" s="1"/>
  <c r="E296" i="9"/>
  <c r="B296" i="9" s="1"/>
  <c r="E298" i="9"/>
  <c r="B298" i="9" s="1"/>
  <c r="E301" i="9"/>
  <c r="B301" i="9" s="1"/>
  <c r="E303" i="9"/>
  <c r="B303" i="9" s="1"/>
  <c r="C1436" i="1"/>
  <c r="G1409" i="1"/>
  <c r="G1515" i="1"/>
  <c r="G1511" i="1"/>
  <c r="G1507" i="1"/>
  <c r="C1501" i="1"/>
  <c r="H1501" i="1" s="1"/>
  <c r="G1503" i="1"/>
  <c r="H1499" i="1"/>
  <c r="G1499" i="1"/>
  <c r="G1501" i="1"/>
  <c r="G1497" i="1"/>
  <c r="G1493" i="1"/>
  <c r="D6" i="8"/>
  <c r="C1481" i="1" s="1"/>
  <c r="H1481" i="1" s="1"/>
  <c r="G1489" i="1"/>
  <c r="G1483" i="1"/>
  <c r="G1485" i="1"/>
  <c r="G1481" i="1"/>
  <c r="H1278" i="1"/>
  <c r="H1244" i="1"/>
  <c r="H1224" i="1"/>
  <c r="H1211" i="1"/>
  <c r="H1213" i="1"/>
  <c r="F180" i="5"/>
  <c r="D1154" i="1"/>
  <c r="H1148" i="1"/>
  <c r="H1151" i="1"/>
  <c r="F170" i="5"/>
  <c r="H1050" i="1"/>
  <c r="H1033" i="1"/>
  <c r="H1032" i="1"/>
  <c r="H1018" i="1"/>
  <c r="H1014" i="1"/>
  <c r="H996" i="1"/>
  <c r="H991" i="1"/>
  <c r="F13" i="5"/>
  <c r="E12" i="5"/>
  <c r="D990" i="1" s="1"/>
  <c r="H988" i="1"/>
  <c r="F8" i="5"/>
  <c r="H1298" i="1"/>
  <c r="H1297" i="1"/>
  <c r="H1296" i="1"/>
  <c r="H1295" i="1"/>
  <c r="H1294" i="1"/>
  <c r="H1293" i="1"/>
  <c r="H1292" i="1"/>
  <c r="H1291" i="1"/>
  <c r="H1281" i="1"/>
  <c r="H1280" i="1"/>
  <c r="H1279" i="1"/>
  <c r="H1277" i="1"/>
  <c r="H1276" i="1"/>
  <c r="H1275" i="1"/>
  <c r="H1274" i="1"/>
  <c r="H1273" i="1"/>
  <c r="H1272" i="1"/>
  <c r="H1271" i="1"/>
  <c r="H1270" i="1"/>
  <c r="H1269" i="1"/>
  <c r="H1268" i="1"/>
  <c r="H1267" i="1"/>
  <c r="H1266" i="1"/>
  <c r="H1265" i="1"/>
  <c r="H1263" i="1"/>
  <c r="H1262" i="1"/>
  <c r="H1261" i="1"/>
  <c r="H1260" i="1"/>
  <c r="H1259" i="1"/>
  <c r="H1258" i="1"/>
  <c r="H1257" i="1"/>
  <c r="H1256" i="1"/>
  <c r="H1255" i="1"/>
  <c r="H1254" i="1"/>
  <c r="H1253" i="1"/>
  <c r="H1252" i="1"/>
  <c r="H1251" i="1"/>
  <c r="H1250" i="1"/>
  <c r="H1249" i="1"/>
  <c r="H1248" i="1"/>
  <c r="H1247" i="1"/>
  <c r="H1246" i="1"/>
  <c r="H1245" i="1"/>
  <c r="H1243" i="1"/>
  <c r="H1242" i="1"/>
  <c r="H1241" i="1"/>
  <c r="H1240" i="1"/>
  <c r="H1239" i="1"/>
  <c r="H1238" i="1"/>
  <c r="H1235" i="1"/>
  <c r="H1236" i="1"/>
  <c r="H1237" i="1"/>
  <c r="H1234" i="1"/>
  <c r="H1233" i="1"/>
  <c r="H1232" i="1"/>
  <c r="H1231" i="1"/>
  <c r="H1230" i="1"/>
  <c r="H1229" i="1"/>
  <c r="H1227" i="1"/>
  <c r="H1228" i="1"/>
  <c r="E245" i="5"/>
  <c r="D1222" i="1" s="1"/>
  <c r="G1222" i="1" s="1"/>
  <c r="H1226" i="1"/>
  <c r="H1222" i="1"/>
  <c r="H1223" i="1"/>
  <c r="H1225" i="1"/>
  <c r="H1221" i="1"/>
  <c r="H1219" i="1"/>
  <c r="H1220" i="1"/>
  <c r="H1215" i="1"/>
  <c r="H1216" i="1"/>
  <c r="F238" i="5"/>
  <c r="F239" i="5"/>
  <c r="E237" i="5"/>
  <c r="F237" i="5" s="1"/>
  <c r="H1208" i="1"/>
  <c r="H1207" i="1"/>
  <c r="H1206" i="1"/>
  <c r="H1205" i="1"/>
  <c r="H1204" i="1"/>
  <c r="H1203" i="1"/>
  <c r="H1201" i="1"/>
  <c r="H1202" i="1"/>
  <c r="H1200" i="1"/>
  <c r="H1199" i="1"/>
  <c r="H1198" i="1"/>
  <c r="H1197" i="1"/>
  <c r="H1196" i="1"/>
  <c r="H1195" i="1"/>
  <c r="H1194" i="1"/>
  <c r="D1183" i="1"/>
  <c r="H1183" i="1" s="1"/>
  <c r="D1184" i="1"/>
  <c r="H1184" i="1" s="1"/>
  <c r="H1188" i="1"/>
  <c r="H1187" i="1"/>
  <c r="H1186" i="1"/>
  <c r="H1185" i="1"/>
  <c r="H1182" i="1"/>
  <c r="H1181" i="1"/>
  <c r="H1180" i="1"/>
  <c r="H1179" i="1"/>
  <c r="H1178" i="1"/>
  <c r="H1177" i="1"/>
  <c r="H1175" i="1"/>
  <c r="H1176" i="1"/>
  <c r="H1174" i="1"/>
  <c r="H1173" i="1"/>
  <c r="H1172" i="1"/>
  <c r="H1171" i="1"/>
  <c r="H1170" i="1"/>
  <c r="H1167" i="1"/>
  <c r="H1168" i="1"/>
  <c r="H1169" i="1"/>
  <c r="H1166" i="1"/>
  <c r="H1164" i="1"/>
  <c r="H1163" i="1"/>
  <c r="H1162" i="1"/>
  <c r="H1161" i="1"/>
  <c r="H1159" i="1"/>
  <c r="H1157" i="1"/>
  <c r="H1158" i="1"/>
  <c r="H1142" i="1"/>
  <c r="E291" i="9"/>
  <c r="B291" i="9" s="1"/>
  <c r="H1138" i="1"/>
  <c r="H1137" i="1"/>
  <c r="H1136" i="1"/>
  <c r="H1135" i="1"/>
  <c r="H1134" i="1"/>
  <c r="H1133" i="1"/>
  <c r="H1132" i="1"/>
  <c r="H1131" i="1"/>
  <c r="H1130" i="1"/>
  <c r="H1129" i="1"/>
  <c r="H1127" i="1"/>
  <c r="H1128" i="1"/>
  <c r="H1126" i="1"/>
  <c r="H1125" i="1"/>
  <c r="H1111" i="1"/>
  <c r="H1110" i="1"/>
  <c r="H1109" i="1"/>
  <c r="H1108" i="1"/>
  <c r="H1107" i="1"/>
  <c r="H1106" i="1"/>
  <c r="H1104" i="1"/>
  <c r="H1105" i="1"/>
  <c r="H1103" i="1"/>
  <c r="H1102" i="1"/>
  <c r="H1101" i="1"/>
  <c r="H1100" i="1"/>
  <c r="H1099" i="1"/>
  <c r="H1097" i="1"/>
  <c r="H1098" i="1"/>
  <c r="D1066" i="1"/>
  <c r="H1066" i="1" s="1"/>
  <c r="H1063" i="1"/>
  <c r="H1062" i="1"/>
  <c r="H1061" i="1"/>
  <c r="H1060" i="1"/>
  <c r="H1059" i="1"/>
  <c r="H1057" i="1"/>
  <c r="H1058" i="1"/>
  <c r="H1047" i="1"/>
  <c r="D1048" i="1"/>
  <c r="H1048" i="1" s="1"/>
  <c r="F70" i="5"/>
  <c r="H1030" i="1"/>
  <c r="H1023" i="1"/>
  <c r="F45" i="5"/>
  <c r="H1013" i="1"/>
  <c r="F35" i="5"/>
  <c r="D997" i="1"/>
  <c r="H997" i="1" s="1"/>
  <c r="E7" i="5"/>
  <c r="F19" i="5"/>
  <c r="H989" i="1"/>
  <c r="H986" i="1"/>
  <c r="H987" i="1"/>
  <c r="G406" i="1"/>
  <c r="G405" i="1"/>
  <c r="G404" i="1"/>
  <c r="G631" i="1"/>
  <c r="G292" i="1"/>
  <c r="G413" i="1"/>
  <c r="G289" i="1"/>
  <c r="E644" i="4"/>
  <c r="D638" i="1" s="1"/>
  <c r="G638" i="1" s="1"/>
  <c r="G288" i="1"/>
  <c r="D411" i="1"/>
  <c r="G411" i="1" s="1"/>
  <c r="D412" i="1"/>
  <c r="G412" i="1" s="1"/>
  <c r="G637" i="1"/>
  <c r="G649" i="1"/>
  <c r="G647" i="1"/>
  <c r="G644" i="1"/>
  <c r="G643" i="1"/>
  <c r="G645" i="1"/>
  <c r="F652" i="4"/>
  <c r="G641" i="1"/>
  <c r="G713" i="1"/>
  <c r="G711" i="1"/>
  <c r="G710" i="1"/>
  <c r="G703" i="1"/>
  <c r="G669" i="1"/>
  <c r="G668" i="1"/>
  <c r="G259" i="1"/>
  <c r="G260" i="1"/>
  <c r="G262" i="1"/>
  <c r="F263" i="4"/>
  <c r="F264" i="4"/>
  <c r="G206" i="1"/>
  <c r="G207" i="1"/>
  <c r="F210" i="4"/>
  <c r="G184" i="1"/>
  <c r="G186" i="1"/>
  <c r="F188" i="4"/>
  <c r="F223" i="9"/>
  <c r="B223" i="9" s="1"/>
  <c r="G182" i="1"/>
  <c r="F221" i="9"/>
  <c r="B221" i="9" s="1"/>
  <c r="G181" i="1"/>
  <c r="G173" i="1"/>
  <c r="G180" i="1"/>
  <c r="E163" i="4"/>
  <c r="D159" i="1" s="1"/>
  <c r="H159" i="1" s="1"/>
  <c r="F177" i="4"/>
  <c r="F219" i="9"/>
  <c r="B219" i="9" s="1"/>
  <c r="H165" i="1"/>
  <c r="F169" i="4"/>
  <c r="D160" i="1"/>
  <c r="H160" i="1" s="1"/>
  <c r="F164" i="4"/>
  <c r="H148" i="1"/>
  <c r="D155" i="1"/>
  <c r="H155" i="1" s="1"/>
  <c r="F159" i="4"/>
  <c r="G321" i="1"/>
  <c r="E298" i="4"/>
  <c r="D293" i="1" s="1"/>
  <c r="G293" i="1"/>
  <c r="G306" i="1"/>
  <c r="G307" i="1"/>
  <c r="G308" i="1"/>
  <c r="H129" i="1"/>
  <c r="H130" i="1"/>
  <c r="F133" i="4"/>
  <c r="H102" i="1"/>
  <c r="H108" i="1"/>
  <c r="H113" i="1"/>
  <c r="F217" i="9"/>
  <c r="B217" i="9" s="1"/>
  <c r="H79" i="1"/>
  <c r="H81" i="1"/>
  <c r="H46" i="1"/>
  <c r="H64" i="1"/>
  <c r="H65"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G732" i="1"/>
  <c r="G734" i="1"/>
  <c r="G736" i="1"/>
  <c r="G738" i="1"/>
  <c r="G740" i="1"/>
  <c r="G742" i="1"/>
  <c r="G744" i="1"/>
  <c r="G746" i="1"/>
  <c r="G748" i="1"/>
  <c r="G750" i="1"/>
  <c r="G752" i="1"/>
  <c r="G754" i="1"/>
  <c r="G756" i="1"/>
  <c r="G758" i="1"/>
  <c r="G760" i="1"/>
  <c r="G762" i="1"/>
  <c r="G731" i="1"/>
  <c r="G733" i="1"/>
  <c r="G735" i="1"/>
  <c r="G737" i="1"/>
  <c r="G739" i="1"/>
  <c r="G741" i="1"/>
  <c r="G743" i="1"/>
  <c r="G745" i="1"/>
  <c r="G747" i="1"/>
  <c r="G749" i="1"/>
  <c r="G751" i="1"/>
  <c r="G753" i="1"/>
  <c r="G755" i="1"/>
  <c r="G757" i="1"/>
  <c r="G759" i="1"/>
  <c r="G761" i="1"/>
  <c r="H763"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H1314"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F7" i="4"/>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J1440" i="1"/>
  <c r="J1442" i="1"/>
  <c r="J1444"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6" i="4"/>
  <c r="F8" i="4"/>
  <c r="D42" i="8"/>
  <c r="G313" i="9" s="1"/>
  <c r="E313" i="9" s="1"/>
  <c r="G1445" i="1"/>
  <c r="F83" i="4"/>
  <c r="D82" i="4"/>
  <c r="E407" i="4"/>
  <c r="D402" i="1" s="1"/>
  <c r="E350" i="4"/>
  <c r="F643" i="4"/>
  <c r="E420" i="4"/>
  <c r="E528" i="4"/>
  <c r="F5" i="6"/>
  <c r="F134" i="4"/>
  <c r="F140" i="4"/>
  <c r="G21" i="9"/>
  <c r="H21" i="9"/>
  <c r="F152" i="4"/>
  <c r="D196" i="4"/>
  <c r="D224" i="4"/>
  <c r="D351" i="4"/>
  <c r="D363" i="4"/>
  <c r="F417" i="4"/>
  <c r="D472" i="4"/>
  <c r="D484" i="4"/>
  <c r="D528" i="4"/>
  <c r="D580" i="4"/>
  <c r="D12" i="5"/>
  <c r="D78" i="5"/>
  <c r="E87" i="5"/>
  <c r="D1065" i="1" s="1"/>
  <c r="H1065" i="1" s="1"/>
  <c r="E290" i="9"/>
  <c r="B290" i="9" s="1"/>
  <c r="F88" i="5"/>
  <c r="D118" i="5"/>
  <c r="D134" i="5"/>
  <c r="D146" i="5"/>
  <c r="E176" i="5"/>
  <c r="D177" i="5"/>
  <c r="F259" i="5"/>
  <c r="F6" i="6"/>
  <c r="F36" i="6"/>
  <c r="F90" i="6"/>
  <c r="D114" i="6"/>
  <c r="D141" i="6" s="1"/>
  <c r="G316" i="9"/>
  <c r="E316" i="9" s="1"/>
  <c r="H19" i="9"/>
  <c r="E19" i="9" s="1"/>
  <c r="B19" i="9" s="1"/>
  <c r="F416" i="4"/>
  <c r="F603" i="4"/>
  <c r="F149" i="5"/>
  <c r="E310" i="9"/>
  <c r="B310" i="9" s="1"/>
  <c r="F190" i="5"/>
  <c r="E311" i="9"/>
  <c r="B311" i="9" s="1"/>
  <c r="F206" i="5"/>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E166" i="9" s="1"/>
  <c r="B166" i="9" s="1"/>
  <c r="H165" i="9"/>
  <c r="B239" i="9"/>
  <c r="B241" i="9"/>
  <c r="B243" i="9"/>
  <c r="B245" i="9"/>
  <c r="B247" i="9"/>
  <c r="B249" i="9"/>
  <c r="G1436" i="1" l="1"/>
  <c r="H1436" i="1"/>
  <c r="G1048" i="1"/>
  <c r="F245" i="5"/>
  <c r="I23" i="3"/>
  <c r="D1214" i="1"/>
  <c r="G1183" i="1"/>
  <c r="G1184" i="1"/>
  <c r="G1066" i="1"/>
  <c r="G997" i="1"/>
  <c r="I20" i="3"/>
  <c r="D985" i="1"/>
  <c r="H412" i="1"/>
  <c r="E151" i="4"/>
  <c r="E289" i="4" s="1"/>
  <c r="D285" i="1" s="1"/>
  <c r="F163" i="4"/>
  <c r="I17" i="3"/>
  <c r="E21" i="9"/>
  <c r="B21" i="9" s="1"/>
  <c r="F141" i="6"/>
  <c r="C1435" i="1"/>
  <c r="H28" i="3"/>
  <c r="B316" i="9"/>
  <c r="E315" i="9"/>
  <c r="I10" i="3" s="1"/>
  <c r="G308" i="9"/>
  <c r="E308" i="9" s="1"/>
  <c r="B308" i="9" s="1"/>
  <c r="D176" i="5"/>
  <c r="F177" i="5"/>
  <c r="C1154" i="1"/>
  <c r="F146" i="5"/>
  <c r="C1124" i="1"/>
  <c r="F118" i="5"/>
  <c r="C1096" i="1"/>
  <c r="F78" i="5"/>
  <c r="C1056" i="1"/>
  <c r="D7" i="5"/>
  <c r="F12" i="5"/>
  <c r="C990" i="1"/>
  <c r="F528" i="4"/>
  <c r="C522" i="1"/>
  <c r="F472" i="4"/>
  <c r="C466" i="1"/>
  <c r="F363" i="4"/>
  <c r="C358" i="1"/>
  <c r="F224" i="4"/>
  <c r="C220" i="1"/>
  <c r="E636" i="4"/>
  <c r="D630" i="1" s="1"/>
  <c r="D522" i="1"/>
  <c r="B313" i="9"/>
  <c r="G1065" i="1"/>
  <c r="E165" i="9"/>
  <c r="B165" i="9" s="1"/>
  <c r="F213" i="9"/>
  <c r="B213" i="9" s="1"/>
  <c r="F114" i="6"/>
  <c r="C1408" i="1"/>
  <c r="H27" i="3"/>
  <c r="E175" i="5"/>
  <c r="D1152" i="1" s="1"/>
  <c r="I22" i="3"/>
  <c r="D1153" i="1"/>
  <c r="F134" i="5"/>
  <c r="C1112" i="1"/>
  <c r="D68" i="5"/>
  <c r="F580" i="4"/>
  <c r="C574" i="1"/>
  <c r="F484" i="4"/>
  <c r="C478" i="1"/>
  <c r="D420" i="4"/>
  <c r="D350" i="4"/>
  <c r="F351" i="4"/>
  <c r="C346" i="1"/>
  <c r="D151" i="4"/>
  <c r="F196" i="4"/>
  <c r="C192" i="1"/>
  <c r="G318" i="9"/>
  <c r="E318" i="9" s="1"/>
  <c r="E68" i="5"/>
  <c r="E635" i="4"/>
  <c r="D629" i="1" s="1"/>
  <c r="D414" i="1"/>
  <c r="E408" i="4"/>
  <c r="D403" i="1" s="1"/>
  <c r="D345" i="1"/>
  <c r="F82" i="4"/>
  <c r="C78" i="1"/>
  <c r="K1451" i="9"/>
  <c r="G314" i="9"/>
  <c r="E314" i="9" s="1"/>
  <c r="B314" i="9" s="1"/>
  <c r="I34" i="3"/>
  <c r="C1517" i="1"/>
  <c r="E412" i="4"/>
  <c r="I16" i="3"/>
  <c r="D2" i="1"/>
  <c r="I1474" i="1"/>
  <c r="I1472" i="1"/>
  <c r="I1467" i="1"/>
  <c r="I1465" i="1"/>
  <c r="I1463" i="1"/>
  <c r="I1478" i="1"/>
  <c r="I1460" i="1"/>
  <c r="I1456" i="1"/>
  <c r="I1451" i="1"/>
  <c r="I1447" i="1"/>
  <c r="D6" i="4"/>
  <c r="I1479" i="1"/>
  <c r="I1459" i="1"/>
  <c r="I1455" i="1"/>
  <c r="I1450" i="1"/>
  <c r="I1446" i="1"/>
  <c r="H1214" i="1" l="1"/>
  <c r="G1214" i="1"/>
  <c r="E413" i="4"/>
  <c r="E414" i="4" s="1"/>
  <c r="D409" i="1" s="1"/>
  <c r="D147" i="1"/>
  <c r="E290" i="4"/>
  <c r="D286" i="1" s="1"/>
  <c r="E291" i="4"/>
  <c r="D287" i="1" s="1"/>
  <c r="E639" i="4"/>
  <c r="D407" i="1"/>
  <c r="D412" i="4"/>
  <c r="F6" i="4"/>
  <c r="H16" i="3"/>
  <c r="C2" i="1"/>
  <c r="H1517" i="1"/>
  <c r="G1517" i="1"/>
  <c r="H11" i="3"/>
  <c r="H78" i="1"/>
  <c r="G78" i="1"/>
  <c r="I21" i="3"/>
  <c r="D1046" i="1"/>
  <c r="E6" i="5"/>
  <c r="G192" i="1"/>
  <c r="H192" i="1"/>
  <c r="D289" i="4"/>
  <c r="F151" i="4"/>
  <c r="H17" i="3"/>
  <c r="C147" i="1"/>
  <c r="D635" i="4"/>
  <c r="F420" i="4"/>
  <c r="C414" i="1"/>
  <c r="H1112" i="1"/>
  <c r="G1112" i="1"/>
  <c r="G1408" i="1"/>
  <c r="H1408" i="1"/>
  <c r="H9" i="3"/>
  <c r="E312" i="9"/>
  <c r="G220" i="1"/>
  <c r="H220" i="1"/>
  <c r="G358" i="1"/>
  <c r="H358" i="1"/>
  <c r="G466" i="1"/>
  <c r="H466" i="1"/>
  <c r="G522" i="1"/>
  <c r="H522" i="1"/>
  <c r="D636" i="4"/>
  <c r="H1056" i="1"/>
  <c r="G1056" i="1"/>
  <c r="H1096" i="1"/>
  <c r="G1096" i="1"/>
  <c r="H1124" i="1"/>
  <c r="G1124" i="1"/>
  <c r="H1154" i="1"/>
  <c r="G1154" i="1"/>
  <c r="F176" i="5"/>
  <c r="D175" i="5"/>
  <c r="H22" i="3"/>
  <c r="C1153" i="1"/>
  <c r="E415" i="4"/>
  <c r="D410" i="1" s="1"/>
  <c r="B318" i="9"/>
  <c r="E317" i="9"/>
  <c r="G346" i="1"/>
  <c r="H346" i="1"/>
  <c r="D408" i="4"/>
  <c r="F350" i="4"/>
  <c r="C345" i="1"/>
  <c r="D407" i="4"/>
  <c r="G478" i="1"/>
  <c r="H478" i="1"/>
  <c r="G574" i="1"/>
  <c r="H574" i="1"/>
  <c r="F68" i="5"/>
  <c r="H21" i="3"/>
  <c r="C1046" i="1"/>
  <c r="H990" i="1"/>
  <c r="G990" i="1"/>
  <c r="F7" i="5"/>
  <c r="D6" i="5"/>
  <c r="H20" i="3"/>
  <c r="C985" i="1"/>
  <c r="G1435" i="1"/>
  <c r="H1435" i="1"/>
  <c r="D408" i="1" l="1"/>
  <c r="E640" i="4"/>
  <c r="D634" i="1" s="1"/>
  <c r="F407" i="4"/>
  <c r="C402" i="1"/>
  <c r="H985" i="1"/>
  <c r="G985" i="1"/>
  <c r="G285" i="9"/>
  <c r="E285" i="9" s="1"/>
  <c r="B285" i="9" s="1"/>
  <c r="G278" i="9"/>
  <c r="F6" i="5"/>
  <c r="C984" i="1"/>
  <c r="H1046" i="1"/>
  <c r="G1046" i="1"/>
  <c r="G345" i="1"/>
  <c r="H345" i="1"/>
  <c r="F408" i="4"/>
  <c r="C403" i="1"/>
  <c r="H1153" i="1"/>
  <c r="G1153" i="1"/>
  <c r="F175" i="5"/>
  <c r="C1152" i="1"/>
  <c r="F636" i="4"/>
  <c r="C630" i="1"/>
  <c r="G414" i="1"/>
  <c r="H414" i="1"/>
  <c r="F635" i="4"/>
  <c r="C629" i="1"/>
  <c r="D291" i="4"/>
  <c r="F289" i="4"/>
  <c r="D413" i="4"/>
  <c r="C285" i="1"/>
  <c r="N3" i="9"/>
  <c r="I11" i="3"/>
  <c r="D290" i="4"/>
  <c r="E642" i="4"/>
  <c r="K3" i="9"/>
  <c r="I9" i="3"/>
  <c r="H147" i="1"/>
  <c r="G147" i="1"/>
  <c r="H278" i="9"/>
  <c r="D984" i="1"/>
  <c r="H2" i="1"/>
  <c r="G2" i="1"/>
  <c r="D639" i="4"/>
  <c r="D414" i="4"/>
  <c r="F412" i="4"/>
  <c r="C407" i="1"/>
  <c r="E641" i="4"/>
  <c r="D633" i="1"/>
  <c r="G407" i="1" l="1"/>
  <c r="H407" i="1"/>
  <c r="F414" i="4"/>
  <c r="C409" i="1"/>
  <c r="E645" i="4"/>
  <c r="D635" i="1"/>
  <c r="F639" i="4"/>
  <c r="C633" i="1"/>
  <c r="G285" i="1"/>
  <c r="H285" i="1"/>
  <c r="G629" i="1"/>
  <c r="H629" i="1"/>
  <c r="G630" i="1"/>
  <c r="H630" i="1"/>
  <c r="H1152" i="1"/>
  <c r="G1152" i="1"/>
  <c r="G403" i="1"/>
  <c r="H403" i="1"/>
  <c r="H8" i="3"/>
  <c r="H984" i="1"/>
  <c r="G984" i="1"/>
  <c r="E278" i="9"/>
  <c r="G402" i="1"/>
  <c r="H402" i="1"/>
  <c r="E646" i="4"/>
  <c r="D636" i="1"/>
  <c r="F290" i="4"/>
  <c r="C286" i="1"/>
  <c r="D640" i="4"/>
  <c r="D641" i="4" s="1"/>
  <c r="D415" i="4"/>
  <c r="F413" i="4"/>
  <c r="C408" i="1"/>
  <c r="F291" i="4"/>
  <c r="C287" i="1"/>
  <c r="F641" i="4" l="1"/>
  <c r="C635" i="1"/>
  <c r="M3" i="9"/>
  <c r="G633" i="1"/>
  <c r="H633" i="1"/>
  <c r="I18" i="3"/>
  <c r="D639" i="1"/>
  <c r="G287" i="1"/>
  <c r="H287" i="1"/>
  <c r="G408" i="1"/>
  <c r="H408" i="1"/>
  <c r="F415" i="4"/>
  <c r="C410" i="1"/>
  <c r="G286" i="1"/>
  <c r="H286" i="1"/>
  <c r="B278" i="9"/>
  <c r="E277" i="9"/>
  <c r="I8" i="3" s="1"/>
  <c r="G409" i="1"/>
  <c r="H409" i="1"/>
  <c r="D642" i="4"/>
  <c r="F640" i="4"/>
  <c r="C634" i="1"/>
  <c r="I19" i="3"/>
  <c r="D640" i="1"/>
  <c r="G634" i="1" l="1"/>
  <c r="H634" i="1"/>
  <c r="D646" i="4"/>
  <c r="F642" i="4"/>
  <c r="C636" i="1"/>
  <c r="G276" i="9"/>
  <c r="E276" i="9" s="1"/>
  <c r="B276" i="9" s="1"/>
  <c r="G410" i="1"/>
  <c r="H410" i="1"/>
  <c r="G635" i="1"/>
  <c r="H635" i="1"/>
  <c r="D645" i="4"/>
  <c r="F645" i="4" l="1"/>
  <c r="H18" i="3"/>
  <c r="C639" i="1"/>
  <c r="G636" i="1"/>
  <c r="H636" i="1"/>
  <c r="H7" i="3"/>
  <c r="F646" i="4"/>
  <c r="H19" i="3"/>
  <c r="C640" i="1"/>
  <c r="J3" i="9" l="1"/>
  <c r="G640" i="1"/>
  <c r="H640" i="1"/>
  <c r="G639" i="1"/>
  <c r="H639" i="1"/>
  <c r="G274" i="9" l="1"/>
  <c r="L272" i="9"/>
  <c r="H274" i="9"/>
  <c r="M272" i="9"/>
  <c r="G18" i="9"/>
  <c r="H18" i="9"/>
  <c r="G17" i="9"/>
  <c r="G16" i="9"/>
  <c r="H15" i="9"/>
  <c r="H17" i="9"/>
  <c r="H16" i="9"/>
  <c r="G15" i="9"/>
  <c r="K12" i="9"/>
  <c r="J11" i="9"/>
  <c r="K8" i="9"/>
  <c r="J7" i="9"/>
  <c r="I6" i="9"/>
  <c r="K13" i="9"/>
  <c r="J12" i="9"/>
  <c r="I11" i="9"/>
  <c r="K9" i="9"/>
  <c r="J8" i="9"/>
  <c r="I7" i="9"/>
  <c r="K5" i="9"/>
  <c r="J13" i="9"/>
  <c r="I12" i="9"/>
  <c r="K10" i="9"/>
  <c r="J9" i="9"/>
  <c r="I8" i="9"/>
  <c r="K6" i="9"/>
  <c r="J5" i="9"/>
  <c r="J10" i="9"/>
  <c r="K7" i="9"/>
  <c r="J6" i="9"/>
  <c r="I17" i="9"/>
  <c r="L16" i="9"/>
  <c r="M15" i="9"/>
  <c r="J17" i="9"/>
  <c r="M16" i="9"/>
  <c r="L15" i="9"/>
  <c r="I13" i="9"/>
  <c r="K11" i="9"/>
  <c r="I9" i="9"/>
  <c r="I5" i="9"/>
  <c r="E5" i="9" l="1"/>
  <c r="B5" i="9" s="1"/>
  <c r="F15" i="9"/>
  <c r="F16" i="9"/>
  <c r="E10" i="9"/>
  <c r="B10" i="9" s="1"/>
  <c r="E12" i="9"/>
  <c r="B12" i="9" s="1"/>
  <c r="E15" i="9"/>
  <c r="B15" i="9" s="1"/>
  <c r="E16" i="9"/>
  <c r="B16" i="9" s="1"/>
  <c r="E11" i="9"/>
  <c r="B11" i="9" s="1"/>
  <c r="F272" i="9"/>
  <c r="E9" i="9"/>
  <c r="B9" i="9" s="1"/>
  <c r="E13" i="9"/>
  <c r="B13" i="9" s="1"/>
  <c r="E8" i="9"/>
  <c r="B8" i="9" s="1"/>
  <c r="E7" i="9"/>
  <c r="B7" i="9" s="1"/>
  <c r="E6" i="9"/>
  <c r="B6" i="9" s="1"/>
  <c r="E17" i="9"/>
  <c r="B17" i="9" s="1"/>
  <c r="E18" i="9"/>
  <c r="B18" i="9" s="1"/>
  <c r="E274" i="9"/>
  <c r="F14" i="9" l="1"/>
  <c r="B274" i="9"/>
  <c r="E20" i="9"/>
  <c r="I7" i="3" s="1"/>
  <c r="B272" i="9"/>
  <c r="F20" i="9"/>
  <c r="F3" i="9"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<sst xmlns="http://schemas.openxmlformats.org/spreadsheetml/2006/main" count="4374" uniqueCount="3426">
  <si>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</si>
  <si>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</si>
  <si>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</si>
  <si>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</si>
  <si>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</si>
  <si>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</si>
  <si>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</si>
  <si>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</si>
  <si>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</si>
  <si>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</si>
  <si>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</si>
  <si>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</si>
  <si>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</si>
  <si>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</si>
  <si>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</si>
  <si>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</si>
  <si>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</si>
  <si>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</si>
  <si>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</si>
  <si>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</si>
  <si>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</si>
  <si>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</si>
  <si>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</si>
  <si>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</si>
  <si>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</si>
  <si>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</si>
  <si>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</si>
  <si>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</si>
  <si>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</si>
  <si>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</si>
  <si>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</si>
  <si>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PETRA ZRINSKOG, ČABAR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</si>
  <si>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</si>
  <si>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</si>
  <si>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</si>
  <si>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</si>
  <si>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</si>
  <si>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</si>
  <si>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</si>
  <si>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</si>
  <si>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</si>
  <si>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</si>
  <si>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</si>
  <si>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</si>
  <si>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</si>
  <si>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</si>
  <si>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</si>
  <si>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</si>
  <si>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</si>
  <si>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10477 - O.Š. PETRA ZRINSKOG, ČABAR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</si>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</sst>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1920309.5899999999</v>
      </c>
      <c r="D2" s="6">
        <f>'PR-RAS'!E6</f>
        <v>2302521.5499999998</v>
      </c>
      <c r="E2" s="6">
        <v>0</v>
      </c>
      <c r="F2" s="6">
        <v>0</v>
      </c>
      <c r="G2" s="7">
        <f t="shared" ref="G2:G264" si="0">(B2/1000)*(C2*1+D2*2)</f>
        <v>6525.3526899999997</v>
      </c>
      <c r="H2" s="7">
        <f t="shared" ref="H2:H264" si="1">ABS(C2-ROUND(C2,0))+ABS(D2-ROUND(D2,0))</f>
        <v>0.86000000033527613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1670758.98</v>
      </c>
      <c r="D46" s="1">
        <f>'PR-RAS'!E50</f>
        <v>2073137.52</v>
      </c>
      <c r="E46" s="1">
        <v>0</v>
      </c>
      <c r="F46" s="1">
        <v>0</v>
      </c>
      <c r="G46" s="2">
        <f t="shared" si="0"/>
        <v>261766.53089999998</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1670758.98</v>
      </c>
      <c r="D64" s="1">
        <f>'PR-RAS'!E68</f>
        <v>2073137.52</v>
      </c>
      <c r="E64" s="1">
        <v>0</v>
      </c>
      <c r="F64" s="1">
        <v>0</v>
      </c>
      <c r="G64" s="2">
        <f t="shared" si="0"/>
        <v>366473.14325999998</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1670758.98</v>
      </c>
      <c r="D65" s="1">
        <f>'PR-RAS'!E69</f>
        <v>2073137.52</v>
      </c>
      <c r="E65" s="1">
        <v>0</v>
      </c>
      <c r="F65" s="1">
        <v>0</v>
      </c>
      <c r="G65" s="2">
        <f t="shared" si="0"/>
        <v>372290.17728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3.71</v>
      </c>
      <c r="D78" s="1">
        <f>'PR-RAS'!E82</f>
        <v>9.89</v>
      </c>
      <c r="E78" s="1">
        <v>0</v>
      </c>
      <c r="F78" s="1">
        <v>0</v>
      </c>
      <c r="G78" s="2">
        <f t="shared" si="0"/>
        <v>1.8087300000000002</v>
      </c>
      <c r="H78" s="2">
        <f t="shared" si="1"/>
        <v>0.39999999999999947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3.71</v>
      </c>
      <c r="D79" s="1">
        <f>'PR-RAS'!E83</f>
        <v>9.89</v>
      </c>
      <c r="E79" s="1">
        <v>0</v>
      </c>
      <c r="F79" s="1">
        <v>0</v>
      </c>
      <c r="G79" s="2">
        <f t="shared" si="0"/>
        <v>1.8322200000000002</v>
      </c>
      <c r="H79" s="2">
        <f t="shared" si="1"/>
        <v>0.39999999999999947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3.71</v>
      </c>
      <c r="D81" s="1">
        <f>'PR-RAS'!E85</f>
        <v>9.89</v>
      </c>
      <c r="E81" s="1">
        <v>0</v>
      </c>
      <c r="F81" s="1">
        <v>0</v>
      </c>
      <c r="G81" s="2">
        <f t="shared" si="0"/>
        <v>1.8792000000000002</v>
      </c>
      <c r="H81" s="2">
        <f t="shared" si="1"/>
        <v>0.39999999999999947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22998.01</v>
      </c>
      <c r="D102" s="1">
        <f>'PR-RAS'!E106</f>
        <v>35695.29</v>
      </c>
      <c r="E102" s="1">
        <v>0</v>
      </c>
      <c r="F102" s="1">
        <v>0</v>
      </c>
      <c r="G102" s="2">
        <f t="shared" si="0"/>
        <v>9533.2475900000009</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22998.01</v>
      </c>
      <c r="D108" s="1">
        <f>'PR-RAS'!E112</f>
        <v>35695.29</v>
      </c>
      <c r="E108" s="1">
        <v>0</v>
      </c>
      <c r="F108" s="1">
        <v>0</v>
      </c>
      <c r="G108" s="2">
        <f t="shared" si="0"/>
        <v>10099.57913</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22998.01</v>
      </c>
      <c r="D113" s="1">
        <f>'PR-RAS'!E117</f>
        <v>35695.29</v>
      </c>
      <c r="E113" s="1">
        <v>0</v>
      </c>
      <c r="F113" s="1">
        <v>0</v>
      </c>
      <c r="G113" s="2">
        <f t="shared" si="0"/>
        <v>10571.522080000001</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1422.72</v>
      </c>
      <c r="D120" s="1">
        <f>'PR-RAS'!E124</f>
        <v>4385.8500000000004</v>
      </c>
      <c r="E120" s="1">
        <v>0</v>
      </c>
      <c r="F120" s="1">
        <v>0</v>
      </c>
      <c r="G120" s="2">
        <f t="shared" si="0"/>
        <v>1213.13598</v>
      </c>
      <c r="H120" s="2">
        <f t="shared" si="1"/>
        <v>0.42999999999960892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1422.72</v>
      </c>
      <c r="D121" s="1">
        <f>'PR-RAS'!E125</f>
        <v>4385.8500000000004</v>
      </c>
      <c r="E121" s="1">
        <v>0</v>
      </c>
      <c r="F121" s="1">
        <v>0</v>
      </c>
      <c r="G121" s="2">
        <f t="shared" si="0"/>
        <v>1223.3304000000001</v>
      </c>
      <c r="H121" s="2">
        <f t="shared" si="1"/>
        <v>0.42999999999960892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1422.72</v>
      </c>
      <c r="D123" s="1">
        <f>'PR-RAS'!E127</f>
        <v>4385.8500000000004</v>
      </c>
      <c r="E123" s="1">
        <v>0</v>
      </c>
      <c r="F123" s="1">
        <v>0</v>
      </c>
      <c r="G123" s="2">
        <f t="shared" si="0"/>
        <v>1243.7192399999999</v>
      </c>
      <c r="H123" s="2">
        <f t="shared" si="1"/>
        <v>0.42999999999960892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225126.17</v>
      </c>
      <c r="D129" s="1">
        <f>'PR-RAS'!E133</f>
        <v>189293</v>
      </c>
      <c r="E129" s="1">
        <v>0</v>
      </c>
      <c r="F129" s="1">
        <v>0</v>
      </c>
      <c r="G129" s="2">
        <f t="shared" si="0"/>
        <v>77275.157760000002</v>
      </c>
      <c r="H129" s="2">
        <f t="shared" si="1"/>
        <v>0.17000000001280569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225126.17</v>
      </c>
      <c r="D130" s="1">
        <f>'PR-RAS'!E134</f>
        <v>189293</v>
      </c>
      <c r="E130" s="1">
        <v>0</v>
      </c>
      <c r="F130" s="1">
        <v>0</v>
      </c>
      <c r="G130" s="2">
        <f t="shared" si="0"/>
        <v>77878.869930000001</v>
      </c>
      <c r="H130" s="2">
        <f t="shared" si="1"/>
        <v>0.17000000001280569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225126.17</v>
      </c>
      <c r="D131" s="1">
        <f>'PR-RAS'!E135</f>
        <v>189293</v>
      </c>
      <c r="E131" s="1">
        <v>0</v>
      </c>
      <c r="F131" s="1">
        <v>0</v>
      </c>
      <c r="G131" s="2">
        <f t="shared" si="0"/>
        <v>78482.582100000014</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1895620.45</v>
      </c>
      <c r="D147" s="1">
        <f>'PR-RAS'!E151</f>
        <v>2256532.5099999998</v>
      </c>
      <c r="E147" s="1">
        <v>0</v>
      </c>
      <c r="F147" s="1">
        <v>0</v>
      </c>
      <c r="G147" s="2">
        <f t="shared" si="0"/>
        <v>935668.07861999993</v>
      </c>
      <c r="H147" s="2">
        <f t="shared" si="1"/>
        <v>0.94000000017695129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1542997.89</v>
      </c>
      <c r="D148" s="1">
        <f>'PR-RAS'!E152</f>
        <v>1924395.22</v>
      </c>
      <c r="E148" s="1">
        <v>0</v>
      </c>
      <c r="F148" s="1">
        <v>0</v>
      </c>
      <c r="G148" s="2">
        <f t="shared" si="0"/>
        <v>792592.88451</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1275527.8899999999</v>
      </c>
      <c r="D149" s="1">
        <f>'PR-RAS'!E153</f>
        <v>1600647.47</v>
      </c>
      <c r="E149" s="1">
        <v>0</v>
      </c>
      <c r="F149" s="1">
        <v>0</v>
      </c>
      <c r="G149" s="2">
        <f t="shared" si="0"/>
        <v>662569.77883999993</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1275527.8899999999</v>
      </c>
      <c r="D150" s="1">
        <f>'PR-RAS'!E154</f>
        <v>1600647.47</v>
      </c>
      <c r="E150" s="1">
        <v>0</v>
      </c>
      <c r="F150" s="1">
        <v>0</v>
      </c>
      <c r="G150" s="2">
        <f t="shared" si="0"/>
        <v>667046.60167</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56233.77</v>
      </c>
      <c r="D154" s="1">
        <f>'PR-RAS'!E158</f>
        <v>59377.75</v>
      </c>
      <c r="E154" s="1">
        <v>0</v>
      </c>
      <c r="F154" s="1">
        <v>0</v>
      </c>
      <c r="G154" s="2">
        <f t="shared" si="0"/>
        <v>26773.35831</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211236.23</v>
      </c>
      <c r="D155" s="1">
        <f>'PR-RAS'!E159</f>
        <v>264370</v>
      </c>
      <c r="E155" s="1">
        <v>0</v>
      </c>
      <c r="F155" s="1">
        <v>0</v>
      </c>
      <c r="G155" s="2">
        <f t="shared" si="0"/>
        <v>113956.33941999999</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211236.23</v>
      </c>
      <c r="D157" s="1">
        <f>'PR-RAS'!E161</f>
        <v>264370</v>
      </c>
      <c r="E157" s="1">
        <v>0</v>
      </c>
      <c r="F157" s="1">
        <v>0</v>
      </c>
      <c r="G157" s="2">
        <f t="shared" si="0"/>
        <v>115436.29187999999</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352046.23999999993</v>
      </c>
      <c r="D159" s="1">
        <f>'PR-RAS'!E163</f>
        <v>331515.77999999997</v>
      </c>
      <c r="E159" s="1">
        <v>0</v>
      </c>
      <c r="F159" s="1">
        <v>0</v>
      </c>
      <c r="G159" s="2">
        <f t="shared" si="0"/>
        <v>160382.29239999998</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71046.81</v>
      </c>
      <c r="D160" s="1">
        <f>'PR-RAS'!E164</f>
        <v>70219.899999999994</v>
      </c>
      <c r="E160" s="1">
        <v>0</v>
      </c>
      <c r="F160" s="1">
        <v>0</v>
      </c>
      <c r="G160" s="2">
        <f t="shared" si="0"/>
        <v>33626.370989999996</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10352.9</v>
      </c>
      <c r="D161" s="1">
        <f>'PR-RAS'!E165</f>
        <v>10001.719999999999</v>
      </c>
      <c r="E161" s="1">
        <v>0</v>
      </c>
      <c r="F161" s="1">
        <v>0</v>
      </c>
      <c r="G161" s="2">
        <f t="shared" si="0"/>
        <v>4857.0143999999991</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60257.33</v>
      </c>
      <c r="D162" s="1">
        <f>'PR-RAS'!E166</f>
        <v>60218.18</v>
      </c>
      <c r="E162" s="1">
        <v>0</v>
      </c>
      <c r="F162" s="1">
        <v>0</v>
      </c>
      <c r="G162" s="2">
        <f t="shared" si="0"/>
        <v>29091.684090000002</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436.58</v>
      </c>
      <c r="D163" s="1">
        <f>'PR-RAS'!E167</f>
        <v>0</v>
      </c>
      <c r="E163" s="1">
        <v>0</v>
      </c>
      <c r="F163" s="1">
        <v>0</v>
      </c>
      <c r="G163" s="2">
        <f t="shared" si="0"/>
        <v>70.725960000000001</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182986.03999999998</v>
      </c>
      <c r="D165" s="1">
        <f>'PR-RAS'!E169</f>
        <v>191642.89</v>
      </c>
      <c r="E165" s="1">
        <v>0</v>
      </c>
      <c r="F165" s="1">
        <v>0</v>
      </c>
      <c r="G165" s="2">
        <f t="shared" si="0"/>
        <v>92868.578480000011</v>
      </c>
      <c r="H165" s="2">
        <f t="shared" si="1"/>
        <v>0.1499999999650754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13193.61</v>
      </c>
      <c r="D166" s="1">
        <f>'PR-RAS'!E170</f>
        <v>4640.38</v>
      </c>
      <c r="E166" s="1">
        <v>0</v>
      </c>
      <c r="F166" s="1">
        <v>0</v>
      </c>
      <c r="G166" s="2">
        <f t="shared" si="0"/>
        <v>3708.2710500000007</v>
      </c>
      <c r="H166" s="2">
        <f t="shared" si="1"/>
        <v>0.76999999999952706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71970.09</v>
      </c>
      <c r="D167" s="1">
        <f>'PR-RAS'!E171</f>
        <v>83016.800000000003</v>
      </c>
      <c r="E167" s="1">
        <v>0</v>
      </c>
      <c r="F167" s="1">
        <v>0</v>
      </c>
      <c r="G167" s="2">
        <f t="shared" si="0"/>
        <v>39508.612540000002</v>
      </c>
      <c r="H167" s="2">
        <f t="shared" si="1"/>
        <v>0.28999999999359716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86838.47</v>
      </c>
      <c r="D168" s="1">
        <f>'PR-RAS'!E172</f>
        <v>91811.65</v>
      </c>
      <c r="E168" s="1">
        <v>0</v>
      </c>
      <c r="F168" s="1">
        <v>0</v>
      </c>
      <c r="G168" s="2">
        <f t="shared" si="0"/>
        <v>45167.115590000009</v>
      </c>
      <c r="H168" s="2">
        <f t="shared" si="1"/>
        <v>0.82000000000698492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8232.76</v>
      </c>
      <c r="D169" s="1">
        <f>'PR-RAS'!E173</f>
        <v>11208.76</v>
      </c>
      <c r="E169" s="1">
        <v>0</v>
      </c>
      <c r="F169" s="1">
        <v>0</v>
      </c>
      <c r="G169" s="2">
        <f t="shared" si="0"/>
        <v>5149.2470400000002</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2452.5</v>
      </c>
      <c r="D170" s="1">
        <f>'PR-RAS'!E174</f>
        <v>965.3</v>
      </c>
      <c r="E170" s="1">
        <v>0</v>
      </c>
      <c r="F170" s="1">
        <v>0</v>
      </c>
      <c r="G170" s="2">
        <f t="shared" si="0"/>
        <v>740.74390000000017</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298.61</v>
      </c>
      <c r="D172" s="1">
        <f>'PR-RAS'!E176</f>
        <v>0</v>
      </c>
      <c r="E172" s="1">
        <v>0</v>
      </c>
      <c r="F172" s="1">
        <v>0</v>
      </c>
      <c r="G172" s="2">
        <f t="shared" si="0"/>
        <v>51.062310000000004</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88458.85</v>
      </c>
      <c r="D173" s="1">
        <f>'PR-RAS'!E177</f>
        <v>61599.509999999995</v>
      </c>
      <c r="E173" s="1">
        <v>0</v>
      </c>
      <c r="F173" s="1">
        <v>0</v>
      </c>
      <c r="G173" s="2">
        <f t="shared" si="0"/>
        <v>36405.153639999997</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5274.12</v>
      </c>
      <c r="D174" s="1">
        <f>'PR-RAS'!E178</f>
        <v>17317.63</v>
      </c>
      <c r="E174" s="1">
        <v>0</v>
      </c>
      <c r="F174" s="1">
        <v>0</v>
      </c>
      <c r="G174" s="2">
        <f t="shared" si="0"/>
        <v>6904.3227400000005</v>
      </c>
      <c r="H174" s="2">
        <f t="shared" si="1"/>
        <v>0.48999999999887223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55697.98</v>
      </c>
      <c r="D175" s="1">
        <f>'PR-RAS'!E179</f>
        <v>16475.2</v>
      </c>
      <c r="E175" s="1">
        <v>0</v>
      </c>
      <c r="F175" s="1">
        <v>0</v>
      </c>
      <c r="G175" s="2">
        <f t="shared" si="0"/>
        <v>15424.81812</v>
      </c>
      <c r="H175" s="2">
        <f t="shared" si="1"/>
        <v>0.21999999999752617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668.86</v>
      </c>
      <c r="D176" s="1">
        <f>'PR-RAS'!E180</f>
        <v>0</v>
      </c>
      <c r="E176" s="1">
        <v>0</v>
      </c>
      <c r="F176" s="1">
        <v>0</v>
      </c>
      <c r="G176" s="2">
        <f t="shared" si="0"/>
        <v>117.0505</v>
      </c>
      <c r="H176" s="2">
        <f t="shared" si="1"/>
        <v>0.13999999999998636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16363.03</v>
      </c>
      <c r="D177" s="1">
        <f>'PR-RAS'!E181</f>
        <v>16611.12</v>
      </c>
      <c r="E177" s="1">
        <v>0</v>
      </c>
      <c r="F177" s="1">
        <v>0</v>
      </c>
      <c r="G177" s="2">
        <f t="shared" si="0"/>
        <v>8727.0075199999992</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562.5</v>
      </c>
      <c r="D178" s="1">
        <f>'PR-RAS'!E182</f>
        <v>1727.88</v>
      </c>
      <c r="E178" s="1">
        <v>0</v>
      </c>
      <c r="F178" s="1">
        <v>0</v>
      </c>
      <c r="G178" s="2">
        <f t="shared" si="0"/>
        <v>711.23202000000003</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2475.39</v>
      </c>
      <c r="D179" s="1">
        <f>'PR-RAS'!E183</f>
        <v>3059.13</v>
      </c>
      <c r="E179" s="1">
        <v>0</v>
      </c>
      <c r="F179" s="1">
        <v>0</v>
      </c>
      <c r="G179" s="2">
        <f t="shared" si="0"/>
        <v>1529.6696999999999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125</v>
      </c>
      <c r="E180" s="1">
        <v>0</v>
      </c>
      <c r="F180" s="1">
        <v>0</v>
      </c>
      <c r="G180" s="2">
        <f t="shared" si="0"/>
        <v>67.021180000000001</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2593.31</v>
      </c>
      <c r="D181" s="1">
        <f>'PR-RAS'!E185</f>
        <v>3566.47</v>
      </c>
      <c r="E181" s="1">
        <v>0</v>
      </c>
      <c r="F181" s="1">
        <v>0</v>
      </c>
      <c r="G181" s="2">
        <f t="shared" si="0"/>
        <v>1750.7249999999999</v>
      </c>
      <c r="H181" s="2">
        <f t="shared" si="1"/>
        <v>0.77999999999974534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4699.24</v>
      </c>
      <c r="D182" s="1">
        <f>'PR-RAS'!E186</f>
        <v>2717.08</v>
      </c>
      <c r="E182" s="1">
        <v>0</v>
      </c>
      <c r="F182" s="1">
        <v>0</v>
      </c>
      <c r="G182" s="2">
        <f t="shared" si="0"/>
        <v>1834.1453999999999</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9554.5399999999991</v>
      </c>
      <c r="D184" s="1">
        <f>'PR-RAS'!E188</f>
        <v>8053.48</v>
      </c>
      <c r="E184" s="1">
        <v>0</v>
      </c>
      <c r="F184" s="1">
        <v>0</v>
      </c>
      <c r="G184" s="2">
        <f t="shared" si="0"/>
        <v>4696.0545000000002</v>
      </c>
      <c r="H184" s="2">
        <f t="shared" si="1"/>
        <v>0.94000000000050932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1843.68</v>
      </c>
      <c r="D186" s="1">
        <f>'PR-RAS'!E190</f>
        <v>1710.43</v>
      </c>
      <c r="E186" s="1">
        <v>0</v>
      </c>
      <c r="F186" s="1">
        <v>0</v>
      </c>
      <c r="G186" s="2">
        <f t="shared" si="0"/>
        <v>973.93989999999997</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2107.31</v>
      </c>
      <c r="D187" s="1">
        <f>'PR-RAS'!E191</f>
        <v>1487.8</v>
      </c>
      <c r="E187" s="1">
        <v>0</v>
      </c>
      <c r="F187" s="1">
        <v>0</v>
      </c>
      <c r="G187" s="2">
        <f t="shared" si="0"/>
        <v>945.42125999999996</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169.36</v>
      </c>
      <c r="D188" s="1">
        <f>'PR-RAS'!E192</f>
        <v>240.09</v>
      </c>
      <c r="E188" s="1">
        <v>0</v>
      </c>
      <c r="F188" s="1">
        <v>0</v>
      </c>
      <c r="G188" s="2">
        <f t="shared" si="0"/>
        <v>121.46397999999999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4411.42</v>
      </c>
      <c r="E189" s="1">
        <v>0</v>
      </c>
      <c r="F189" s="1">
        <v>0</v>
      </c>
      <c r="G189" s="2">
        <f t="shared" si="0"/>
        <v>2284.5196000000001</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2105.33</v>
      </c>
      <c r="D191" s="1">
        <f>'PR-RAS'!E195</f>
        <v>203.74</v>
      </c>
      <c r="E191" s="1">
        <v>0</v>
      </c>
      <c r="F191" s="1">
        <v>0</v>
      </c>
      <c r="G191" s="2">
        <f t="shared" si="0"/>
        <v>477.43389999999999</v>
      </c>
      <c r="H191" s="2">
        <f t="shared" si="1"/>
        <v>0.58999999999991815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122.02</v>
      </c>
      <c r="D192" s="1">
        <f>'PR-RAS'!E196</f>
        <v>171.19</v>
      </c>
      <c r="E192" s="1">
        <v>0</v>
      </c>
      <c r="F192" s="1">
        <v>0</v>
      </c>
      <c r="G192" s="2">
        <f t="shared" si="0"/>
        <v>88.700400000000002</v>
      </c>
      <c r="H192" s="2">
        <f t="shared" si="1"/>
        <v>0.20999999999999375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122.02</v>
      </c>
      <c r="D206" s="1">
        <f>'PR-RAS'!E210</f>
        <v>171.19</v>
      </c>
      <c r="E206" s="1">
        <v>0</v>
      </c>
      <c r="F206" s="1">
        <v>0</v>
      </c>
      <c r="G206" s="2">
        <f t="shared" si="0"/>
        <v>95.201999999999984</v>
      </c>
      <c r="H206" s="2">
        <f t="shared" si="1"/>
        <v>0.20999999999999375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122.02</v>
      </c>
      <c r="D207" s="1">
        <f>'PR-RAS'!E211</f>
        <v>171.19</v>
      </c>
      <c r="E207" s="1">
        <v>0</v>
      </c>
      <c r="F207" s="1">
        <v>0</v>
      </c>
      <c r="G207" s="2">
        <f t="shared" si="0"/>
        <v>95.666399999999996</v>
      </c>
      <c r="H207" s="2">
        <f t="shared" si="1"/>
        <v>0.20999999999999375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454.3</v>
      </c>
      <c r="D259" s="1">
        <f>'PR-RAS'!E263</f>
        <v>450.32</v>
      </c>
      <c r="E259" s="1">
        <v>0</v>
      </c>
      <c r="F259" s="1">
        <v>0</v>
      </c>
      <c r="G259" s="2">
        <f t="shared" si="0"/>
        <v>349.57452000000001</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454.3</v>
      </c>
      <c r="D260" s="1">
        <f>'PR-RAS'!E264</f>
        <v>450.32</v>
      </c>
      <c r="E260" s="1">
        <v>0</v>
      </c>
      <c r="F260" s="1">
        <v>0</v>
      </c>
      <c r="G260" s="2">
        <f t="shared" si="0"/>
        <v>350.92946000000001</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454.3</v>
      </c>
      <c r="D262" s="1">
        <f>'PR-RAS'!E266</f>
        <v>450.32</v>
      </c>
      <c r="E262" s="1">
        <v>0</v>
      </c>
      <c r="F262" s="1">
        <v>0</v>
      </c>
      <c r="G262" s="2">
        <f t="shared" si="0"/>
        <v>353.63934</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1895620.45</v>
      </c>
      <c r="D285" s="1">
        <f>'PR-RAS'!E289</f>
        <v>2256532.5099999998</v>
      </c>
      <c r="E285" s="1">
        <v>0</v>
      </c>
      <c r="F285" s="1">
        <v>0</v>
      </c>
      <c r="G285" s="2">
        <f t="shared" si="8"/>
        <v>1820066.6734799996</v>
      </c>
      <c r="H285" s="2">
        <f t="shared" si="9"/>
        <v>0.94000000017695129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24689.139999999898</v>
      </c>
      <c r="D286" s="1">
        <f>'PR-RAS'!E290</f>
        <v>45989.040000000037</v>
      </c>
      <c r="E286" s="1">
        <v>0</v>
      </c>
      <c r="F286" s="1">
        <v>0</v>
      </c>
      <c r="G286" s="2">
        <f t="shared" si="8"/>
        <v>33250.157699999989</v>
      </c>
      <c r="H286" s="2">
        <f t="shared" si="9"/>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6005.43</v>
      </c>
      <c r="D288" s="1">
        <f>'PR-RAS'!E292</f>
        <v>18602.849999999999</v>
      </c>
      <c r="E288" s="1">
        <v>0</v>
      </c>
      <c r="F288" s="1">
        <v>0</v>
      </c>
      <c r="G288" s="2">
        <f t="shared" si="8"/>
        <v>12401.594309999999</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3350</v>
      </c>
      <c r="E293" s="1">
        <v>0</v>
      </c>
      <c r="F293" s="1">
        <v>0</v>
      </c>
      <c r="G293" s="2">
        <f t="shared" si="8"/>
        <v>1956.3999999999999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3350</v>
      </c>
      <c r="E306" s="1">
        <v>0</v>
      </c>
      <c r="F306" s="1">
        <v>0</v>
      </c>
      <c r="G306" s="2">
        <f t="shared" si="8"/>
        <v>2043.5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490</v>
      </c>
      <c r="E307" s="1">
        <v>0</v>
      </c>
      <c r="F307" s="1">
        <v>0</v>
      </c>
      <c r="G307" s="2">
        <f t="shared" si="8"/>
        <v>299.88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490</v>
      </c>
      <c r="E308" s="1">
        <v>0</v>
      </c>
      <c r="F308" s="1">
        <v>0</v>
      </c>
      <c r="G308" s="2">
        <f t="shared" si="8"/>
        <v>300.86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2860</v>
      </c>
      <c r="E321" s="1">
        <v>0</v>
      </c>
      <c r="F321" s="1">
        <v>0</v>
      </c>
      <c r="G321" s="2">
        <f t="shared" si="8"/>
        <v>1830.4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2860</v>
      </c>
      <c r="E322" s="1">
        <v>0</v>
      </c>
      <c r="F322" s="1">
        <v>0</v>
      </c>
      <c r="G322" s="2">
        <f t="shared" si="8"/>
        <v>1836.1200000000001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12091.72</v>
      </c>
      <c r="D345" s="1">
        <f>'PR-RAS'!E350</f>
        <v>16138.96</v>
      </c>
      <c r="E345" s="1">
        <v>0</v>
      </c>
      <c r="F345" s="1">
        <v>0</v>
      </c>
      <c r="G345" s="2">
        <f t="shared" si="8"/>
        <v>15263.156159999999</v>
      </c>
      <c r="H345" s="2">
        <f t="shared" si="9"/>
        <v>0.32000000000152795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12091.72</v>
      </c>
      <c r="D358" s="1">
        <f>'PR-RAS'!E363</f>
        <v>16138.96</v>
      </c>
      <c r="E358" s="1">
        <v>0</v>
      </c>
      <c r="F358" s="1">
        <v>0</v>
      </c>
      <c r="G358" s="2">
        <f t="shared" si="8"/>
        <v>15839.96148</v>
      </c>
      <c r="H358" s="2">
        <f t="shared" si="9"/>
        <v>0.32000000000152795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1641.17</v>
      </c>
      <c r="D364" s="1">
        <f>'PR-RAS'!E369</f>
        <v>3316.9100000000003</v>
      </c>
      <c r="E364" s="1">
        <v>0</v>
      </c>
      <c r="F364" s="1">
        <v>0</v>
      </c>
      <c r="G364" s="2">
        <f t="shared" si="8"/>
        <v>3003.8213700000006</v>
      </c>
      <c r="H364" s="2">
        <f t="shared" si="9"/>
        <v>0.25999999999976353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1269.79</v>
      </c>
      <c r="D365" s="1">
        <f>'PR-RAS'!E370</f>
        <v>2561.8200000000002</v>
      </c>
      <c r="E365" s="1">
        <v>0</v>
      </c>
      <c r="F365" s="1">
        <v>0</v>
      </c>
      <c r="G365" s="2">
        <f t="shared" si="8"/>
        <v>2327.2085200000001</v>
      </c>
      <c r="H365" s="2">
        <f t="shared" si="9"/>
        <v>0.38999999999987267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371.38</v>
      </c>
      <c r="D371" s="1">
        <f>'PR-RAS'!E376</f>
        <v>755.09</v>
      </c>
      <c r="E371" s="1">
        <v>0</v>
      </c>
      <c r="F371" s="1">
        <v>0</v>
      </c>
      <c r="G371" s="2">
        <f t="shared" si="8"/>
        <v>696.17719999999997</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10450.549999999999</v>
      </c>
      <c r="D378" s="1">
        <f>'PR-RAS'!E383</f>
        <v>12822.05</v>
      </c>
      <c r="E378" s="1">
        <v>0</v>
      </c>
      <c r="F378" s="1">
        <v>0</v>
      </c>
      <c r="G378" s="2">
        <f t="shared" si="8"/>
        <v>13607.683049999998</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10450.549999999999</v>
      </c>
      <c r="D379" s="1">
        <f>'PR-RAS'!E384</f>
        <v>12822.05</v>
      </c>
      <c r="E379" s="1">
        <v>0</v>
      </c>
      <c r="F379" s="1">
        <v>0</v>
      </c>
      <c r="G379" s="2">
        <f t="shared" si="8"/>
        <v>13643.777699999999</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12091.72</v>
      </c>
      <c r="D403" s="1">
        <f>'PR-RAS'!E408</f>
        <v>12788.96</v>
      </c>
      <c r="E403" s="1">
        <v>0</v>
      </c>
      <c r="F403" s="1">
        <v>0</v>
      </c>
      <c r="G403" s="2">
        <f t="shared" si="8"/>
        <v>15143.19528</v>
      </c>
      <c r="H403" s="2">
        <f t="shared" si="9"/>
        <v>0.32000000000152795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1920309.5899999999</v>
      </c>
      <c r="D407" s="1">
        <f>'PR-RAS'!E412</f>
        <v>2305871.5499999998</v>
      </c>
      <c r="E407" s="1">
        <v>0</v>
      </c>
      <c r="F407" s="1">
        <v>0</v>
      </c>
      <c r="G407" s="2">
        <f t="shared" si="8"/>
        <v>2652013.3921400001</v>
      </c>
      <c r="H407" s="2">
        <f t="shared" si="9"/>
        <v>0.86000000033527613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1907712.17</v>
      </c>
      <c r="D408" s="1">
        <f>'PR-RAS'!E413</f>
        <v>2272671.4699999997</v>
      </c>
      <c r="E408" s="1">
        <v>0</v>
      </c>
      <c r="F408" s="1">
        <v>0</v>
      </c>
      <c r="G408" s="2">
        <f t="shared" si="8"/>
        <v>2626393.4297699998</v>
      </c>
      <c r="H408" s="2">
        <f t="shared" si="9"/>
        <v>0.63999999966472387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12597.419999999925</v>
      </c>
      <c r="D409" s="1">
        <f>'PR-RAS'!E414</f>
        <v>33200.080000000075</v>
      </c>
      <c r="E409" s="1">
        <v>0</v>
      </c>
      <c r="F409" s="1">
        <v>0</v>
      </c>
      <c r="G409" s="2">
        <f t="shared" si="8"/>
        <v>32231.01264000003</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6005.43</v>
      </c>
      <c r="D411" s="1">
        <f>'PR-RAS'!E416</f>
        <v>18602.849999999999</v>
      </c>
      <c r="E411" s="1">
        <v>0</v>
      </c>
      <c r="F411" s="1">
        <v>0</v>
      </c>
      <c r="G411" s="2">
        <f t="shared" si="8"/>
        <v>17716.563299999998</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1920309.5899999999</v>
      </c>
      <c r="D633" s="1">
        <f>'PR-RAS'!E639</f>
        <v>2305871.5499999998</v>
      </c>
      <c r="E633" s="1">
        <v>0</v>
      </c>
      <c r="F633" s="1">
        <v>0</v>
      </c>
      <c r="G633" s="2">
        <f t="shared" si="10"/>
        <v>4128257.3000799995</v>
      </c>
      <c r="H633" s="2">
        <f t="shared" si="11"/>
        <v>0.86000000033527613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1907712.17</v>
      </c>
      <c r="D634" s="1">
        <f>'PR-RAS'!E640</f>
        <v>2272671.4699999997</v>
      </c>
      <c r="E634" s="1">
        <v>0</v>
      </c>
      <c r="F634" s="1">
        <v>0</v>
      </c>
      <c r="G634" s="2">
        <f t="shared" si="10"/>
        <v>4084783.8846299998</v>
      </c>
      <c r="H634" s="2">
        <f t="shared" si="11"/>
        <v>0.63999999966472387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12597.419999999925</v>
      </c>
      <c r="D635" s="1">
        <f>'PR-RAS'!E641</f>
        <v>33200.080000000075</v>
      </c>
      <c r="E635" s="1">
        <v>0</v>
      </c>
      <c r="F635" s="1">
        <v>0</v>
      </c>
      <c r="G635" s="2">
        <f t="shared" si="10"/>
        <v>50084.465720000051</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6005.43</v>
      </c>
      <c r="D637" s="1">
        <f>'PR-RAS'!E643</f>
        <v>18602.849999999999</v>
      </c>
      <c r="E637" s="1">
        <v>0</v>
      </c>
      <c r="F637" s="1">
        <v>0</v>
      </c>
      <c r="G637" s="2">
        <f t="shared" si="10"/>
        <v>27482.278679999999</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18602.849999999926</v>
      </c>
      <c r="D639" s="1">
        <f>'PR-RAS'!E645</f>
        <v>51802.930000000073</v>
      </c>
      <c r="E639" s="1">
        <v>0</v>
      </c>
      <c r="F639" s="1">
        <v>0</v>
      </c>
      <c r="G639" s="2">
        <f t="shared" si="10"/>
        <v>77969.156980000058</v>
      </c>
      <c r="H639" s="2">
        <f t="shared" si="11"/>
        <v>0.22000000000116415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143669.73000000001</v>
      </c>
      <c r="D641" s="1">
        <f>'PR-RAS'!E647</f>
        <v>168773.5</v>
      </c>
      <c r="E641" s="1">
        <v>0</v>
      </c>
      <c r="F641" s="1">
        <v>0</v>
      </c>
      <c r="G641" s="2">
        <f t="shared" si="10"/>
        <v>307978.7072</v>
      </c>
      <c r="H641" s="2">
        <f t="shared" si="11"/>
        <v>0.76999999998952262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11450.21</v>
      </c>
      <c r="D642" s="1">
        <f>'PR-RAS'!E649</f>
        <v>26548.32</v>
      </c>
      <c r="E642" s="1">
        <v>0</v>
      </c>
      <c r="F642" s="1">
        <v>0</v>
      </c>
      <c r="G642" s="2">
        <f t="shared" si="10"/>
        <v>41374.530850000003</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136154.62</v>
      </c>
      <c r="D643" s="1">
        <f>'PR-RAS'!E650</f>
        <v>170011.73</v>
      </c>
      <c r="E643" s="1">
        <v>0</v>
      </c>
      <c r="F643" s="1">
        <v>0</v>
      </c>
      <c r="G643" s="2">
        <f t="shared" si="10"/>
        <v>305706.32736</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121056.51</v>
      </c>
      <c r="D644" s="1">
        <f>'PR-RAS'!E651</f>
        <v>165235.73000000001</v>
      </c>
      <c r="E644" s="1">
        <v>0</v>
      </c>
      <c r="F644" s="1">
        <v>0</v>
      </c>
      <c r="G644" s="2">
        <f t="shared" si="10"/>
        <v>290332.48471000005</v>
      </c>
      <c r="H644" s="2">
        <f t="shared" si="11"/>
        <v>0.75999999999476131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26548.319999999992</v>
      </c>
      <c r="D645" s="1">
        <f>'PR-RAS'!E652</f>
        <v>31324.320000000007</v>
      </c>
      <c r="E645" s="1">
        <v>0</v>
      </c>
      <c r="F645" s="1">
        <v>0</v>
      </c>
      <c r="G645" s="2">
        <f t="shared" si="10"/>
        <v>57442.842240000005</v>
      </c>
      <c r="H645" s="2">
        <f t="shared" si="11"/>
        <v>0.63999999999941792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1655120.66</v>
      </c>
      <c r="D668" s="1">
        <f>'PR-RAS'!E675</f>
        <v>2050886.23</v>
      </c>
      <c r="E668" s="1">
        <v>0</v>
      </c>
      <c r="F668" s="1">
        <v>0</v>
      </c>
      <c r="G668" s="2">
        <f t="shared" si="10"/>
        <v>3839847.7110400004</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15638.32</v>
      </c>
      <c r="D669" s="1">
        <f>'PR-RAS'!E676</f>
        <v>22251.29</v>
      </c>
      <c r="E669" s="1">
        <v>0</v>
      </c>
      <c r="F669" s="1">
        <v>0</v>
      </c>
      <c r="G669" s="2">
        <f t="shared" si="10"/>
        <v>40174.121200000001</v>
      </c>
      <c r="H669" s="2">
        <f t="shared" si="11"/>
        <v>0.61000000000058208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17810.62</v>
      </c>
      <c r="D703" s="1">
        <f>'PR-RAS'!E710</f>
        <v>28411.52</v>
      </c>
      <c r="E703" s="1">
        <v>0</v>
      </c>
      <c r="F703" s="1">
        <v>0</v>
      </c>
      <c r="G703" s="2">
        <f t="shared" si="10"/>
        <v>52392.829319999997</v>
      </c>
      <c r="H703" s="2">
        <f t="shared" si="11"/>
        <v>0.86000000000058208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2676.23</v>
      </c>
      <c r="D710" s="1">
        <f>'PR-RAS'!E717</f>
        <v>3310.8</v>
      </c>
      <c r="E710" s="1">
        <v>0</v>
      </c>
      <c r="F710" s="1">
        <v>0</v>
      </c>
      <c r="G710" s="2">
        <f t="shared" si="10"/>
        <v>6592.16147</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60257.33</v>
      </c>
      <c r="D711" s="1">
        <f>'PR-RAS'!E718</f>
        <v>60218.18</v>
      </c>
      <c r="E711" s="1">
        <v>0</v>
      </c>
      <c r="F711" s="1">
        <v>0</v>
      </c>
      <c r="G711" s="2">
        <f t="shared" si="10"/>
        <v>128292.5199</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1811.7</v>
      </c>
      <c r="D713" s="1">
        <f>'PR-RAS'!E720</f>
        <v>1718.13</v>
      </c>
      <c r="E713" s="1">
        <v>0</v>
      </c>
      <c r="F713" s="1">
        <v>0</v>
      </c>
      <c r="G713" s="2">
        <f t="shared" si="10"/>
        <v>3736.5475199999996</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1514728.5199999998</v>
      </c>
      <c r="D984" s="6">
        <f>BILANCA!E6</f>
        <v>1566751.9500000002</v>
      </c>
      <c r="E984" s="6">
        <v>0</v>
      </c>
      <c r="F984" s="6">
        <v>0</v>
      </c>
      <c r="G984" s="7">
        <f t="shared" ref="G984:G1241" si="22">B984/1000*C984+B984/500*D984</f>
        <v>4648.2324200000003</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1301299.6999999997</v>
      </c>
      <c r="D985" s="1">
        <f>BILANCA!E7</f>
        <v>1275204.5900000001</v>
      </c>
      <c r="E985" s="1">
        <v>0</v>
      </c>
      <c r="F985" s="1">
        <v>0</v>
      </c>
      <c r="G985" s="2">
        <f t="shared" si="22"/>
        <v>7703.4177600000003</v>
      </c>
      <c r="H985" s="2">
        <f t="shared" si="19"/>
        <v>0.71000000019557774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929.05</v>
      </c>
      <c r="D986" s="1">
        <f>BILANCA!E8</f>
        <v>929.05</v>
      </c>
      <c r="E986" s="1">
        <v>0</v>
      </c>
      <c r="F986" s="1">
        <v>0</v>
      </c>
      <c r="G986" s="2">
        <f t="shared" si="22"/>
        <v>8.3614499999999996</v>
      </c>
      <c r="H986" s="2">
        <f t="shared" si="19"/>
        <v>9.9999999999909051E-2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929.05</v>
      </c>
      <c r="D988" s="1">
        <f>BILANCA!E10</f>
        <v>929.05</v>
      </c>
      <c r="E988" s="1">
        <v>0</v>
      </c>
      <c r="F988" s="1">
        <v>0</v>
      </c>
      <c r="G988" s="2">
        <f t="shared" si="22"/>
        <v>13.935749999999999</v>
      </c>
      <c r="H988" s="2">
        <f t="shared" si="19"/>
        <v>9.9999999999909051E-2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1300370.6499999997</v>
      </c>
      <c r="D990" s="1">
        <f>BILANCA!E12</f>
        <v>1274275.54</v>
      </c>
      <c r="E990" s="1">
        <v>0</v>
      </c>
      <c r="F990" s="1">
        <v>0</v>
      </c>
      <c r="G990" s="2">
        <f t="shared" si="22"/>
        <v>26942.452109999998</v>
      </c>
      <c r="H990" s="2">
        <f t="shared" si="19"/>
        <v>0.81000000028871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1218343.6199999999</v>
      </c>
      <c r="D991" s="1">
        <f>BILANCA!E13</f>
        <v>1182204.3999999999</v>
      </c>
      <c r="E991" s="1">
        <v>0</v>
      </c>
      <c r="F991" s="1">
        <v>0</v>
      </c>
      <c r="G991" s="2">
        <f t="shared" si="22"/>
        <v>28662.019359999998</v>
      </c>
      <c r="H991" s="2">
        <f t="shared" si="19"/>
        <v>0.78000000002793968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2971998.32</v>
      </c>
      <c r="D993" s="1">
        <f>BILANCA!E15</f>
        <v>2971998.32</v>
      </c>
      <c r="E993" s="1">
        <v>0</v>
      </c>
      <c r="F993" s="1">
        <v>0</v>
      </c>
      <c r="G993" s="2">
        <f t="shared" si="22"/>
        <v>89159.949599999993</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1753654.7</v>
      </c>
      <c r="D996" s="1">
        <f>BILANCA!E18</f>
        <v>1789793.92</v>
      </c>
      <c r="E996" s="1">
        <v>0</v>
      </c>
      <c r="F996" s="1">
        <v>0</v>
      </c>
      <c r="G996" s="2">
        <f t="shared" si="22"/>
        <v>69332.153019999998</v>
      </c>
      <c r="H996" s="2">
        <f t="shared" si="19"/>
        <v>0.38000000012107193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26457.609999999928</v>
      </c>
      <c r="D997" s="1">
        <f>BILANCA!E19</f>
        <v>23945.119999999995</v>
      </c>
      <c r="E997" s="1">
        <v>0</v>
      </c>
      <c r="F997" s="1">
        <v>0</v>
      </c>
      <c r="G997" s="2">
        <f t="shared" si="22"/>
        <v>1040.8698999999988</v>
      </c>
      <c r="H997" s="2">
        <f t="shared" si="19"/>
        <v>0.51000000006752089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58971.26</v>
      </c>
      <c r="D998" s="1">
        <f>BILANCA!E20</f>
        <v>61533.08</v>
      </c>
      <c r="E998" s="1">
        <v>0</v>
      </c>
      <c r="F998" s="1">
        <v>0</v>
      </c>
      <c r="G998" s="2">
        <f t="shared" si="22"/>
        <v>2730.5613000000003</v>
      </c>
      <c r="H998" s="2">
        <f t="shared" si="19"/>
        <v>0.3400000000037835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3317.54</v>
      </c>
      <c r="D1000" s="1">
        <f>BILANCA!E22</f>
        <v>3317.54</v>
      </c>
      <c r="E1000" s="1">
        <v>0</v>
      </c>
      <c r="F1000" s="1">
        <v>0</v>
      </c>
      <c r="G1000" s="2">
        <f t="shared" si="22"/>
        <v>169.19454000000002</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1905.78</v>
      </c>
      <c r="D1003" s="1">
        <f>BILANCA!E25</f>
        <v>1905.78</v>
      </c>
      <c r="E1003" s="1">
        <v>0</v>
      </c>
      <c r="F1003" s="1">
        <v>0</v>
      </c>
      <c r="G1003" s="2">
        <f t="shared" si="22"/>
        <v>114.3468</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460716.62</v>
      </c>
      <c r="D1004" s="1">
        <f>BILANCA!E26</f>
        <v>461471.71</v>
      </c>
      <c r="E1004" s="1">
        <v>0</v>
      </c>
      <c r="F1004" s="1">
        <v>0</v>
      </c>
      <c r="G1004" s="2">
        <f t="shared" si="22"/>
        <v>29056.860840000001</v>
      </c>
      <c r="H1004" s="2">
        <f t="shared" si="19"/>
        <v>0.66999999998370185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498453.59</v>
      </c>
      <c r="D1006" s="1">
        <f>BILANCA!E28</f>
        <v>504282.99</v>
      </c>
      <c r="E1006" s="1">
        <v>0</v>
      </c>
      <c r="F1006" s="1">
        <v>0</v>
      </c>
      <c r="G1006" s="2">
        <f t="shared" si="22"/>
        <v>34661.450110000005</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103555.4</v>
      </c>
      <c r="D1008" s="1">
        <f>BILANCA!E30</f>
        <v>103555.4</v>
      </c>
      <c r="E1008" s="1">
        <v>0</v>
      </c>
      <c r="F1008" s="1">
        <v>0</v>
      </c>
      <c r="G1008" s="2">
        <f t="shared" si="22"/>
        <v>7766.6550000000007</v>
      </c>
      <c r="H1008" s="2">
        <f t="shared" si="19"/>
        <v>0.79999999998835847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103555.4</v>
      </c>
      <c r="D1012" s="1">
        <f>BILANCA!E34</f>
        <v>103555.4</v>
      </c>
      <c r="E1012" s="1">
        <v>0</v>
      </c>
      <c r="F1012" s="1">
        <v>0</v>
      </c>
      <c r="G1012" s="2">
        <f t="shared" si="22"/>
        <v>9009.3198000000011</v>
      </c>
      <c r="H1012" s="2">
        <f t="shared" si="19"/>
        <v>0.79999999998835847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54806.26</v>
      </c>
      <c r="D1013" s="1">
        <f>BILANCA!E35</f>
        <v>67362.86</v>
      </c>
      <c r="E1013" s="1">
        <v>0</v>
      </c>
      <c r="F1013" s="1">
        <v>0</v>
      </c>
      <c r="G1013" s="2">
        <f t="shared" si="22"/>
        <v>5685.9593999999997</v>
      </c>
      <c r="H1013" s="2">
        <f t="shared" si="19"/>
        <v>0.40000000000145519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103728.97</v>
      </c>
      <c r="D1014" s="1">
        <f>BILANCA!E36</f>
        <v>116551.02</v>
      </c>
      <c r="E1014" s="1">
        <v>0</v>
      </c>
      <c r="F1014" s="1">
        <v>0</v>
      </c>
      <c r="G1014" s="2">
        <f t="shared" si="22"/>
        <v>10441.76131</v>
      </c>
      <c r="H1014" s="2">
        <f t="shared" si="19"/>
        <v>5.0000000002910383E-2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48922.71</v>
      </c>
      <c r="D1018" s="1">
        <f>BILANCA!E40</f>
        <v>49188.160000000003</v>
      </c>
      <c r="E1018" s="1">
        <v>0</v>
      </c>
      <c r="F1018" s="1">
        <v>0</v>
      </c>
      <c r="G1018" s="2">
        <f t="shared" si="22"/>
        <v>5155.4660500000009</v>
      </c>
      <c r="H1018" s="2">
        <f t="shared" si="19"/>
        <v>0.45000000000436557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763.16</v>
      </c>
      <c r="D1023" s="1">
        <f>BILANCA!E45</f>
        <v>763.16</v>
      </c>
      <c r="E1023" s="1">
        <v>0</v>
      </c>
      <c r="F1023" s="1">
        <v>0</v>
      </c>
      <c r="G1023" s="2">
        <f t="shared" si="22"/>
        <v>91.5792</v>
      </c>
      <c r="H1023" s="2">
        <f t="shared" si="19"/>
        <v>0.31999999999993634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763.16</v>
      </c>
      <c r="D1025" s="1">
        <f>BILANCA!E47</f>
        <v>763.16</v>
      </c>
      <c r="E1025" s="1">
        <v>0</v>
      </c>
      <c r="F1025" s="1">
        <v>0</v>
      </c>
      <c r="G1025" s="2">
        <f t="shared" si="22"/>
        <v>96.158160000000009</v>
      </c>
      <c r="H1025" s="2">
        <f t="shared" si="19"/>
        <v>0.31999999999993634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759.51</v>
      </c>
      <c r="D1032" s="1">
        <f>BILANCA!E54</f>
        <v>759.51</v>
      </c>
      <c r="E1032" s="1">
        <v>0</v>
      </c>
      <c r="F1032" s="1">
        <v>0</v>
      </c>
      <c r="G1032" s="2">
        <f t="shared" si="22"/>
        <v>111.64796999999999</v>
      </c>
      <c r="H1032" s="2">
        <f t="shared" si="19"/>
        <v>0.98000000000001819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759.51</v>
      </c>
      <c r="D1033" s="1">
        <f>BILANCA!E55</f>
        <v>759.51</v>
      </c>
      <c r="E1033" s="1">
        <v>0</v>
      </c>
      <c r="F1033" s="1">
        <v>0</v>
      </c>
      <c r="G1033" s="2">
        <f t="shared" si="22"/>
        <v>113.9265</v>
      </c>
      <c r="H1033" s="2">
        <f t="shared" si="19"/>
        <v>0.98000000000001819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213428.82</v>
      </c>
      <c r="D1046" s="1">
        <f>BILANCA!E68</f>
        <v>291547.36</v>
      </c>
      <c r="E1046" s="1">
        <v>0</v>
      </c>
      <c r="F1046" s="1">
        <v>0</v>
      </c>
      <c r="G1046" s="2">
        <f t="shared" si="22"/>
        <v>50180.98302</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26548.32</v>
      </c>
      <c r="D1047" s="1">
        <f>BILANCA!E69</f>
        <v>31324.32</v>
      </c>
      <c r="E1047" s="1">
        <v>0</v>
      </c>
      <c r="F1047" s="1">
        <v>0</v>
      </c>
      <c r="G1047" s="2">
        <f t="shared" si="22"/>
        <v>5708.6054400000003</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26548.32</v>
      </c>
      <c r="D1048" s="1">
        <f>BILANCA!E70</f>
        <v>31324.32</v>
      </c>
      <c r="E1048" s="1">
        <v>0</v>
      </c>
      <c r="F1048" s="1">
        <v>0</v>
      </c>
      <c r="G1048" s="2">
        <f t="shared" si="22"/>
        <v>5797.8024000000005</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26548.32</v>
      </c>
      <c r="D1050" s="1">
        <f>BILANCA!E72</f>
        <v>31324.32</v>
      </c>
      <c r="E1050" s="1">
        <v>0</v>
      </c>
      <c r="F1050" s="1">
        <v>0</v>
      </c>
      <c r="G1050" s="2">
        <f t="shared" si="22"/>
        <v>5976.19632</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43210.77</v>
      </c>
      <c r="D1056" s="1">
        <f>BILANCA!E78</f>
        <v>91449.54</v>
      </c>
      <c r="E1056" s="1">
        <v>0</v>
      </c>
      <c r="F1056" s="1">
        <v>0</v>
      </c>
      <c r="G1056" s="2">
        <f t="shared" si="22"/>
        <v>16506.019049999999</v>
      </c>
      <c r="H1056" s="2">
        <f t="shared" si="19"/>
        <v>0.69000000000960426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43210.77</v>
      </c>
      <c r="D1064" s="1">
        <f>BILANCA!E86</f>
        <v>91449.54</v>
      </c>
      <c r="E1064" s="1">
        <v>0</v>
      </c>
      <c r="F1064" s="1">
        <v>0</v>
      </c>
      <c r="G1064" s="2">
        <f t="shared" si="22"/>
        <v>18314.897850000001</v>
      </c>
      <c r="H1064" s="2">
        <f t="shared" si="19"/>
        <v>0.69000000000960426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143669.73000000001</v>
      </c>
      <c r="D1148" s="1">
        <f>BILANCA!E170</f>
        <v>168773.5</v>
      </c>
      <c r="E1148" s="1">
        <v>0</v>
      </c>
      <c r="F1148" s="1">
        <v>0</v>
      </c>
      <c r="G1148" s="2">
        <f t="shared" si="22"/>
        <v>79400.760450000002</v>
      </c>
      <c r="H1148" s="2">
        <f t="shared" si="23"/>
        <v>0.76999999998952262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143669.73000000001</v>
      </c>
      <c r="D1151" s="1">
        <f>BILANCA!E173</f>
        <v>168773.5</v>
      </c>
      <c r="E1151" s="1">
        <v>0</v>
      </c>
      <c r="F1151" s="1">
        <v>0</v>
      </c>
      <c r="G1151" s="2">
        <f t="shared" si="22"/>
        <v>80844.410640000002</v>
      </c>
      <c r="H1151" s="2">
        <f t="shared" si="23"/>
        <v>0.76999999998952262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1514728.52</v>
      </c>
      <c r="D1152" s="1">
        <f>BILANCA!E175</f>
        <v>1566751.95</v>
      </c>
      <c r="E1152" s="1">
        <v>0</v>
      </c>
      <c r="F1152" s="1">
        <v>0</v>
      </c>
      <c r="G1152" s="2">
        <f t="shared" si="22"/>
        <v>785551.27898000006</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199929.49</v>
      </c>
      <c r="D1153" s="1">
        <f>BILANCA!E176</f>
        <v>244847.95</v>
      </c>
      <c r="E1153" s="1">
        <v>0</v>
      </c>
      <c r="F1153" s="1">
        <v>0</v>
      </c>
      <c r="G1153" s="2">
        <f t="shared" si="22"/>
        <v>117236.31630000001</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198257.18</v>
      </c>
      <c r="D1154" s="1">
        <f>BILANCA!E177</f>
        <v>244847.95</v>
      </c>
      <c r="E1154" s="1">
        <v>0</v>
      </c>
      <c r="F1154" s="1">
        <v>0</v>
      </c>
      <c r="G1154" s="2">
        <f t="shared" si="22"/>
        <v>117639.97668000001</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132544.35999999999</v>
      </c>
      <c r="D1155" s="1">
        <f>BILANCA!E178</f>
        <v>124677.22</v>
      </c>
      <c r="E1155" s="1">
        <v>0</v>
      </c>
      <c r="F1155" s="1">
        <v>0</v>
      </c>
      <c r="G1155" s="2">
        <f t="shared" si="22"/>
        <v>65686.593599999993</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32497.37</v>
      </c>
      <c r="D1156" s="1">
        <f>BILANCA!E179</f>
        <v>61445.74</v>
      </c>
      <c r="E1156" s="1">
        <v>0</v>
      </c>
      <c r="F1156" s="1">
        <v>0</v>
      </c>
      <c r="G1156" s="2">
        <f t="shared" si="22"/>
        <v>26882.271049999996</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v>
      </c>
      <c r="D1157" s="1">
        <f>BILANCA!E180</f>
        <v>14.41</v>
      </c>
      <c r="E1157" s="1">
        <v>0</v>
      </c>
      <c r="F1157" s="1">
        <v>0</v>
      </c>
      <c r="G1157" s="2">
        <f t="shared" si="22"/>
        <v>5.1991199999999997</v>
      </c>
      <c r="H1157" s="2">
        <f t="shared" si="23"/>
        <v>0.4700000000000002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v>
      </c>
      <c r="D1160" s="1">
        <f>BILANCA!E183</f>
        <v>14.41</v>
      </c>
      <c r="E1160" s="1">
        <v>0</v>
      </c>
      <c r="F1160" s="1">
        <v>0</v>
      </c>
      <c r="G1160" s="2">
        <f t="shared" si="22"/>
        <v>5.2887599999999999</v>
      </c>
      <c r="H1160" s="2">
        <f t="shared" si="23"/>
        <v>0.4700000000000002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33214.39</v>
      </c>
      <c r="D1165" s="1">
        <f>BILANCA!E188</f>
        <v>58710.58</v>
      </c>
      <c r="E1165" s="1">
        <v>0</v>
      </c>
      <c r="F1165" s="1">
        <v>0</v>
      </c>
      <c r="G1165" s="2">
        <f t="shared" si="22"/>
        <v>27415.670099999999</v>
      </c>
      <c r="H1165" s="2">
        <f t="shared" si="23"/>
        <v>0.80999999999767169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1672.31</v>
      </c>
      <c r="D1211" s="1">
        <f>BILANCA!E234</f>
        <v>0</v>
      </c>
      <c r="E1211" s="1">
        <v>0</v>
      </c>
      <c r="F1211" s="1">
        <v>0</v>
      </c>
      <c r="G1211" s="2">
        <f t="shared" si="22"/>
        <v>381.28667999999999</v>
      </c>
      <c r="H1211" s="2">
        <f t="shared" si="23"/>
        <v>0.30999999999994543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1672.31</v>
      </c>
      <c r="D1213" s="1">
        <f>BILANCA!E236</f>
        <v>0</v>
      </c>
      <c r="E1213" s="1">
        <v>0</v>
      </c>
      <c r="F1213" s="1">
        <v>0</v>
      </c>
      <c r="G1213" s="2">
        <f t="shared" si="22"/>
        <v>384.63130000000001</v>
      </c>
      <c r="H1213" s="2">
        <f t="shared" si="23"/>
        <v>0.30999999999994543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1314799.03</v>
      </c>
      <c r="D1214" s="1">
        <f>BILANCA!E237</f>
        <v>1321904</v>
      </c>
      <c r="E1214" s="1">
        <v>0</v>
      </c>
      <c r="F1214" s="1">
        <v>0</v>
      </c>
      <c r="G1214" s="2">
        <f t="shared" si="22"/>
        <v>914438.22393000009</v>
      </c>
      <c r="H1214" s="2">
        <f t="shared" si="23"/>
        <v>3.0000000027939677E-2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1296196.18</v>
      </c>
      <c r="D1215" s="1">
        <f>BILANCA!E238</f>
        <v>1270101.07</v>
      </c>
      <c r="E1215" s="1">
        <v>0</v>
      </c>
      <c r="F1215" s="1">
        <v>0</v>
      </c>
      <c r="G1215" s="2">
        <f t="shared" si="22"/>
        <v>890044.41024000011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1296196.18</v>
      </c>
      <c r="D1216" s="1">
        <f>BILANCA!E239</f>
        <v>1270101.07</v>
      </c>
      <c r="E1216" s="1">
        <v>0</v>
      </c>
      <c r="F1216" s="1">
        <v>0</v>
      </c>
      <c r="G1216" s="2">
        <f t="shared" si="22"/>
        <v>893880.80856000003</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1296196.18</v>
      </c>
      <c r="D1217" s="1">
        <f>BILANCA!E240</f>
        <v>1270101.07</v>
      </c>
      <c r="E1217" s="1">
        <v>0</v>
      </c>
      <c r="F1217" s="1">
        <v>0</v>
      </c>
      <c r="G1217" s="2">
        <f t="shared" si="22"/>
        <v>897717.20687999995</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18602.849999999999</v>
      </c>
      <c r="D1222" s="1">
        <f>BILANCA!E245</f>
        <v>51802.93</v>
      </c>
      <c r="E1222" s="1">
        <v>0</v>
      </c>
      <c r="F1222" s="1">
        <v>0</v>
      </c>
      <c r="G1222" s="2">
        <f t="shared" si="22"/>
        <v>29207.881689999998</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18602.849999999999</v>
      </c>
      <c r="D1223" s="1">
        <f>BILANCA!E246</f>
        <v>51802.93</v>
      </c>
      <c r="E1223" s="1">
        <v>0</v>
      </c>
      <c r="F1223" s="1">
        <v>0</v>
      </c>
      <c r="G1223" s="2">
        <f t="shared" si="22"/>
        <v>29330.090400000001</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18602.849999999999</v>
      </c>
      <c r="D1224" s="1">
        <f>BILANCA!E247</f>
        <v>51802.93</v>
      </c>
      <c r="E1224" s="1">
        <v>0</v>
      </c>
      <c r="F1224" s="1">
        <v>0</v>
      </c>
      <c r="G1224" s="2">
        <f t="shared" si="22"/>
        <v>29452.29911</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43210.77</v>
      </c>
      <c r="D1244" s="1">
        <f>BILANCA!E268</f>
        <v>91449.54</v>
      </c>
      <c r="E1244" s="1">
        <v>0</v>
      </c>
      <c r="F1244" s="1">
        <v>0</v>
      </c>
      <c r="G1244" s="2">
        <f t="shared" si="24"/>
        <v>59014.670849999995</v>
      </c>
      <c r="H1244" s="2">
        <f t="shared" si="23"/>
        <v>0.69000000000960426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198257.18</v>
      </c>
      <c r="D1264" s="1">
        <f>BILANCA!E288</f>
        <v>244847.95</v>
      </c>
      <c r="E1264" s="1">
        <v>0</v>
      </c>
      <c r="F1264" s="1">
        <v>0</v>
      </c>
      <c r="G1264" s="2">
        <f t="shared" si="24"/>
        <v>193314.81548000005</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32140.91</v>
      </c>
      <c r="D1278" s="1">
        <f>BILANCA!E302</f>
        <v>58126.1</v>
      </c>
      <c r="E1278" s="1">
        <v>0</v>
      </c>
      <c r="F1278" s="1">
        <v>0</v>
      </c>
      <c r="G1278" s="2">
        <f t="shared" si="24"/>
        <v>43775.967449999996</v>
      </c>
      <c r="H1278" s="2">
        <f t="shared" si="23"/>
        <v>0.18999999999869033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1907712.17</v>
      </c>
      <c r="D1408" s="1">
        <f>'RAS-funkcijski'!E114</f>
        <v>2272671.4700000002</v>
      </c>
      <c r="E1408" s="1">
        <v>0</v>
      </c>
      <c r="F1408" s="1">
        <v>0</v>
      </c>
      <c r="G1408" s="2">
        <f t="shared" si="24"/>
        <v>709836.0621000001</v>
      </c>
      <c r="H1408" s="2">
        <f t="shared" si="27"/>
        <v>0.64000000013038516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1907712.17</v>
      </c>
      <c r="D1409" s="1">
        <f>'RAS-funkcijski'!E115</f>
        <v>2272671.4700000002</v>
      </c>
      <c r="E1409" s="1">
        <v>0</v>
      </c>
      <c r="F1409" s="1">
        <v>0</v>
      </c>
      <c r="G1409" s="2">
        <f t="shared" si="24"/>
        <v>716289.11721000005</v>
      </c>
      <c r="H1409" s="2">
        <f t="shared" si="27"/>
        <v>0.64000000013038516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1907712.17</v>
      </c>
      <c r="D1411" s="1">
        <f>'RAS-funkcijski'!E117</f>
        <v>2272671.4700000002</v>
      </c>
      <c r="E1411" s="1">
        <v>0</v>
      </c>
      <c r="F1411" s="1">
        <v>0</v>
      </c>
      <c r="G1411" s="2">
        <f t="shared" si="24"/>
        <v>729195.22743000009</v>
      </c>
      <c r="H1411" s="2">
        <f t="shared" si="27"/>
        <v>0.64000000013038516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1907712.17</v>
      </c>
      <c r="D1435" s="13">
        <f>'RAS-funkcijski'!E141</f>
        <v>2272671.4700000002</v>
      </c>
      <c r="E1435" s="13">
        <v>0</v>
      </c>
      <c r="F1435" s="13">
        <v>0</v>
      </c>
      <c r="G1435" s="14">
        <f t="shared" si="24"/>
        <v>884068.55007000011</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198257.18</v>
      </c>
      <c r="D1480" s="6"/>
      <c r="E1480" s="6">
        <v>0</v>
      </c>
      <c r="F1480" s="6">
        <v>0</v>
      </c>
      <c r="G1480" s="7">
        <f t="shared" ref="G1480:G1580" si="34">B1480/1000*C1480</f>
        <v>198.25718000000001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2357906.58</v>
      </c>
      <c r="D1481" s="1">
        <v>0</v>
      </c>
      <c r="E1481" s="1">
        <v>0</v>
      </c>
      <c r="F1481" s="1">
        <v>0</v>
      </c>
      <c r="G1481" s="2">
        <f t="shared" si="34"/>
        <v>4715.8131600000006</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2357906.58</v>
      </c>
      <c r="D1483" s="1">
        <v>0</v>
      </c>
      <c r="E1483" s="1">
        <v>0</v>
      </c>
      <c r="F1483" s="1">
        <v>0</v>
      </c>
      <c r="G1483" s="2">
        <f t="shared" si="34"/>
        <v>9431.6263200000012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1959139.25</v>
      </c>
      <c r="D1484" s="1">
        <v>0</v>
      </c>
      <c r="E1484" s="1">
        <v>0</v>
      </c>
      <c r="F1484" s="1">
        <v>0</v>
      </c>
      <c r="G1484" s="2">
        <f t="shared" si="34"/>
        <v>9795.6962500000009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353868.91</v>
      </c>
      <c r="D1485" s="1">
        <v>0</v>
      </c>
      <c r="E1485" s="1">
        <v>0</v>
      </c>
      <c r="F1485" s="1">
        <v>0</v>
      </c>
      <c r="G1485" s="2">
        <f t="shared" si="34"/>
        <v>2123.2134599999999</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171.19</v>
      </c>
      <c r="D1486" s="1">
        <v>0</v>
      </c>
      <c r="E1486" s="1">
        <v>0</v>
      </c>
      <c r="F1486" s="1">
        <v>0</v>
      </c>
      <c r="G1486" s="2">
        <f t="shared" si="34"/>
        <v>1.1983300000000001</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44727.23</v>
      </c>
      <c r="D1491" s="1">
        <v>0</v>
      </c>
      <c r="E1491" s="1">
        <v>0</v>
      </c>
      <c r="F1491" s="1">
        <v>0</v>
      </c>
      <c r="G1491" s="2">
        <f t="shared" si="34"/>
        <v>536.72676000000001</v>
      </c>
      <c r="H1491" s="2">
        <f t="shared" si="35"/>
        <v>0.23000000000320142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2311315.81</v>
      </c>
      <c r="D1499" s="1">
        <v>0</v>
      </c>
      <c r="E1499" s="1">
        <v>0</v>
      </c>
      <c r="F1499" s="1">
        <v>0</v>
      </c>
      <c r="G1499" s="2">
        <f t="shared" si="34"/>
        <v>46226.316200000001</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2311315.81</v>
      </c>
      <c r="D1501" s="1">
        <v>0</v>
      </c>
      <c r="E1501" s="1">
        <v>0</v>
      </c>
      <c r="F1501" s="1">
        <v>0</v>
      </c>
      <c r="G1501" s="2">
        <f t="shared" si="34"/>
        <v>50848.947820000001</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1967008.51</v>
      </c>
      <c r="D1502" s="1">
        <v>0</v>
      </c>
      <c r="E1502" s="1">
        <v>0</v>
      </c>
      <c r="F1502" s="1">
        <v>0</v>
      </c>
      <c r="G1502" s="2">
        <f t="shared" si="34"/>
        <v>45241.195729999999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324920.53999999998</v>
      </c>
      <c r="D1503" s="1">
        <v>0</v>
      </c>
      <c r="E1503" s="1">
        <v>0</v>
      </c>
      <c r="F1503" s="1">
        <v>0</v>
      </c>
      <c r="G1503" s="2">
        <f t="shared" si="34"/>
        <v>7798.0929599999999</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155.72</v>
      </c>
      <c r="D1504" s="1">
        <v>0</v>
      </c>
      <c r="E1504" s="1">
        <v>0</v>
      </c>
      <c r="F1504" s="1">
        <v>0</v>
      </c>
      <c r="G1504" s="2">
        <f t="shared" si="34"/>
        <v>3.8930000000000002</v>
      </c>
      <c r="H1504" s="2">
        <f t="shared" si="35"/>
        <v>0.28000000000000114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19231.04</v>
      </c>
      <c r="D1509" s="1">
        <v>0</v>
      </c>
      <c r="E1509" s="1">
        <v>0</v>
      </c>
      <c r="F1509" s="1">
        <v>0</v>
      </c>
      <c r="G1509" s="2">
        <f t="shared" si="34"/>
        <v>576.93119999999999</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244847.95000000019</v>
      </c>
      <c r="D1517" s="1">
        <v>0</v>
      </c>
      <c r="E1517" s="1">
        <v>0</v>
      </c>
      <c r="F1517" s="1">
        <v>0</v>
      </c>
      <c r="G1517" s="2">
        <f t="shared" si="34"/>
        <v>9304.2221000000063</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244847.95</v>
      </c>
      <c r="D1576" s="1">
        <v>0</v>
      </c>
      <c r="E1576" s="1">
        <v>0</v>
      </c>
      <c r="F1576" s="1">
        <v>0</v>
      </c>
      <c r="G1576" s="2">
        <f t="shared" si="34"/>
        <v>23750.25115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244847.95</v>
      </c>
      <c r="D1578" s="1">
        <v>0</v>
      </c>
      <c r="E1578" s="1">
        <v>0</v>
      </c>
      <c r="F1578" s="1">
        <v>0</v>
      </c>
      <c r="G1578" s="2">
        <f t="shared" si="34"/>
        <v>24239.947050000002</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1920309.5899999999</v>
      </c>
      <c r="I16" s="170">
        <f>'PR-RAS'!E6</f>
        <v>2302521.5499999998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1895620.45</v>
      </c>
      <c r="I17" s="170">
        <f>'PR-RAS'!E151</f>
        <v>2256532.5099999998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18602.849999999926</v>
      </c>
      <c r="I18" s="170">
        <f>'PR-RAS'!E645</f>
        <v>51802.930000000073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1301299.6999999997</v>
      </c>
      <c r="I20" s="173">
        <f>BILANCA!E7</f>
        <v>1275204.5900000001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213428.82</v>
      </c>
      <c r="I21" s="175">
        <f>BILANCA!E68</f>
        <v>291547.36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199929.49</v>
      </c>
      <c r="I22" s="175">
        <f>BILANCA!E176</f>
        <v>244847.95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1314799.03</v>
      </c>
      <c r="I23" s="177">
        <f>BILANCA!E237</f>
        <v>1321904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1907712.17</v>
      </c>
      <c r="I27" s="175">
        <f>'RAS-funkcijski'!E114</f>
        <v>2272671.4700000002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1907712.17</v>
      </c>
      <c r="I28" s="179">
        <f>'RAS-funkcijski'!E141</f>
        <v>2272671.4700000002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198257.18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244847.95000000019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244847.95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2" zoomScaleNormal="100" workbookViewId="0">
      <selection activeCell="E69" sqref="E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1920309.5899999999</v>
      </c>
      <c r="E6" s="51">
        <f>E7+E44+E50+E82+E106+E124+E133+E139</f>
        <v>2302521.5499999998</v>
      </c>
      <c r="F6" s="52">
        <f t="shared" ref="F6:F131" si="0">IF(D6&lt;&gt;0,IF(E6/D6&gt;=100,"&gt;&gt;100",E6/D6*100),"-")</f>
        <v>119.90366355458339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1670758.98</v>
      </c>
      <c r="E50" s="51">
        <f>E51+E54+E59+E62+E65+E68+E71+E74+E77</f>
        <v>2073137.52</v>
      </c>
      <c r="F50" s="52">
        <f t="shared" si="0"/>
        <v>124.08357787189628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1670758.98</v>
      </c>
      <c r="E68" s="51">
        <f t="shared" si="15"/>
        <v>2073137.52</v>
      </c>
      <c r="F68" s="52">
        <f t="shared" si="0"/>
        <v>124.08357787189628</v>
      </c>
    </row>
    <row r="69" spans="1:6" ht="12.75" customHeight="1" x14ac:dyDescent="0.2">
      <c r="A69" s="53" t="s">
        <v>184</v>
      </c>
      <c r="B69" s="85" t="s">
        <v>185</v>
      </c>
      <c r="C69" s="50" t="s">
        <v>184</v>
      </c>
      <c r="D69" s="242">
        <v>1670758.98</v>
      </c>
      <c r="E69" s="242">
        <v>2073137.52</v>
      </c>
      <c r="F69" s="52">
        <f t="shared" si="0"/>
        <v>124.08357787189628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3.71</v>
      </c>
      <c r="E82" s="51">
        <f t="shared" si="19"/>
        <v>9.89</v>
      </c>
      <c r="F82" s="52">
        <f t="shared" si="0"/>
        <v>266.57681940700814</v>
      </c>
    </row>
    <row r="83" spans="1:6" ht="12.75" customHeight="1" x14ac:dyDescent="0.2">
      <c r="A83" s="53">
        <v>641</v>
      </c>
      <c r="B83" s="85" t="s">
        <v>212</v>
      </c>
      <c r="C83" s="50" t="s">
        <v>213</v>
      </c>
      <c r="D83" s="51">
        <f t="shared" ref="D83:E83" si="20">SUM(D84:D90)</f>
        <v>3.71</v>
      </c>
      <c r="E83" s="51">
        <f t="shared" si="20"/>
        <v>9.89</v>
      </c>
      <c r="F83" s="52">
        <f t="shared" si="0"/>
        <v>266.57681940700814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3.71</v>
      </c>
      <c r="E85" s="242">
        <v>9.89</v>
      </c>
      <c r="F85" s="52">
        <f t="shared" si="0"/>
        <v>266.57681940700814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22998.01</v>
      </c>
      <c r="E106" s="51">
        <f t="shared" si="23"/>
        <v>35695.29</v>
      </c>
      <c r="F106" s="52">
        <f t="shared" si="0"/>
        <v>155.21034211220885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22998.01</v>
      </c>
      <c r="E112" s="51">
        <f t="shared" si="25"/>
        <v>35695.29</v>
      </c>
      <c r="F112" s="52">
        <f t="shared" si="0"/>
        <v>155.21034211220885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22998.01</v>
      </c>
      <c r="E117" s="242">
        <v>35695.29</v>
      </c>
      <c r="F117" s="52">
        <f t="shared" si="0"/>
        <v>155.21034211220885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1422.72</v>
      </c>
      <c r="E124" s="51">
        <f t="shared" si="27"/>
        <v>4385.8500000000004</v>
      </c>
      <c r="F124" s="52">
        <f t="shared" si="0"/>
        <v>308.27218286099867</v>
      </c>
    </row>
    <row r="125" spans="1:6" ht="12.75" customHeight="1" x14ac:dyDescent="0.2">
      <c r="A125" s="53">
        <v>661</v>
      </c>
      <c r="B125" s="86" t="s">
        <v>296</v>
      </c>
      <c r="C125" s="50" t="s">
        <v>297</v>
      </c>
      <c r="D125" s="51">
        <f t="shared" ref="D125:E125" si="28">SUM(D126:D127)</f>
        <v>1422.72</v>
      </c>
      <c r="E125" s="51">
        <f t="shared" si="28"/>
        <v>4385.8500000000004</v>
      </c>
      <c r="F125" s="52">
        <f t="shared" si="0"/>
        <v>308.27218286099867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1422.72</v>
      </c>
      <c r="E127" s="242">
        <v>4385.8500000000004</v>
      </c>
      <c r="F127" s="52">
        <f t="shared" si="0"/>
        <v>308.27218286099867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225126.17</v>
      </c>
      <c r="E133" s="51">
        <f t="shared" si="30"/>
        <v>189293</v>
      </c>
      <c r="F133" s="52">
        <f t="shared" ref="F133:F223" si="31">IF(D133&lt;&gt;0,IF(E133/D133&gt;=100,"&gt;&gt;100",E133/D133*100),"-")</f>
        <v>84.083072172373392</v>
      </c>
    </row>
    <row r="134" spans="1:6" ht="24" x14ac:dyDescent="0.2">
      <c r="A134" s="53">
        <v>671</v>
      </c>
      <c r="B134" s="232" t="s">
        <v>314</v>
      </c>
      <c r="C134" s="50" t="s">
        <v>315</v>
      </c>
      <c r="D134" s="51">
        <f t="shared" ref="D134:E134" si="32">SUM(D135:D137)</f>
        <v>225126.17</v>
      </c>
      <c r="E134" s="51">
        <f t="shared" si="32"/>
        <v>189293</v>
      </c>
      <c r="F134" s="52">
        <f t="shared" si="31"/>
        <v>84.083072172373392</v>
      </c>
    </row>
    <row r="135" spans="1:6" ht="12.75" customHeight="1" x14ac:dyDescent="0.2">
      <c r="A135" s="53">
        <v>6711</v>
      </c>
      <c r="B135" s="85" t="s">
        <v>316</v>
      </c>
      <c r="C135" s="50" t="s">
        <v>317</v>
      </c>
      <c r="D135" s="242">
        <v>225126.17</v>
      </c>
      <c r="E135" s="242">
        <v>189293</v>
      </c>
      <c r="F135" s="52">
        <f t="shared" si="31"/>
        <v>84.083072172373392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1895620.45</v>
      </c>
      <c r="E151" s="51">
        <f t="shared" si="35"/>
        <v>2256532.5099999998</v>
      </c>
      <c r="F151" s="52">
        <f t="shared" si="31"/>
        <v>119.03925756867626</v>
      </c>
    </row>
    <row r="152" spans="1:6" ht="12.75" customHeight="1" x14ac:dyDescent="0.2">
      <c r="A152" s="53">
        <v>31</v>
      </c>
      <c r="B152" s="85" t="s">
        <v>349</v>
      </c>
      <c r="C152" s="50" t="s">
        <v>35</v>
      </c>
      <c r="D152" s="51">
        <f t="shared" ref="D152:E152" si="36">D153+D158+D159</f>
        <v>1542997.89</v>
      </c>
      <c r="E152" s="51">
        <f t="shared" si="36"/>
        <v>1924395.22</v>
      </c>
      <c r="F152" s="52">
        <f t="shared" si="31"/>
        <v>124.7179424205175</v>
      </c>
    </row>
    <row r="153" spans="1:6" ht="12.75" customHeight="1" x14ac:dyDescent="0.2">
      <c r="A153" s="53">
        <v>311</v>
      </c>
      <c r="B153" s="85" t="s">
        <v>350</v>
      </c>
      <c r="C153" s="50" t="s">
        <v>351</v>
      </c>
      <c r="D153" s="51">
        <f t="shared" ref="D153:E153" si="37">SUM(D154:D157)</f>
        <v>1275527.8899999999</v>
      </c>
      <c r="E153" s="51">
        <f t="shared" si="37"/>
        <v>1600647.47</v>
      </c>
      <c r="F153" s="52">
        <f t="shared" si="31"/>
        <v>125.48902164734321</v>
      </c>
    </row>
    <row r="154" spans="1:6" ht="12.75" customHeight="1" x14ac:dyDescent="0.2">
      <c r="A154" s="53">
        <v>3111</v>
      </c>
      <c r="B154" s="85" t="s">
        <v>352</v>
      </c>
      <c r="C154" s="50" t="s">
        <v>353</v>
      </c>
      <c r="D154" s="242">
        <v>1275527.8899999999</v>
      </c>
      <c r="E154" s="242">
        <v>1600647.47</v>
      </c>
      <c r="F154" s="52">
        <f t="shared" si="31"/>
        <v>125.48902164734321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56233.77</v>
      </c>
      <c r="E158" s="242">
        <v>59377.75</v>
      </c>
      <c r="F158" s="52">
        <f t="shared" si="31"/>
        <v>105.59091094194824</v>
      </c>
    </row>
    <row r="159" spans="1:6" ht="12.75" customHeight="1" x14ac:dyDescent="0.2">
      <c r="A159" s="53">
        <v>313</v>
      </c>
      <c r="B159" s="85" t="s">
        <v>362</v>
      </c>
      <c r="C159" s="50" t="s">
        <v>363</v>
      </c>
      <c r="D159" s="51">
        <f t="shared" ref="D159:E159" si="38">SUM(D160:D162)</f>
        <v>211236.23</v>
      </c>
      <c r="E159" s="51">
        <f t="shared" si="38"/>
        <v>264370</v>
      </c>
      <c r="F159" s="52">
        <f t="shared" si="31"/>
        <v>125.15372007917391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211236.23</v>
      </c>
      <c r="E161" s="242">
        <v>264370</v>
      </c>
      <c r="F161" s="52">
        <f t="shared" si="31"/>
        <v>125.15372007917391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352046.23999999993</v>
      </c>
      <c r="E163" s="51">
        <f t="shared" si="39"/>
        <v>331515.77999999997</v>
      </c>
      <c r="F163" s="52">
        <f t="shared" si="31"/>
        <v>94.168249034558642</v>
      </c>
    </row>
    <row r="164" spans="1:6" ht="12.75" customHeight="1" x14ac:dyDescent="0.2">
      <c r="A164" s="53">
        <v>321</v>
      </c>
      <c r="B164" s="85" t="s">
        <v>371</v>
      </c>
      <c r="C164" s="50" t="s">
        <v>372</v>
      </c>
      <c r="D164" s="51">
        <f t="shared" ref="D164:E164" si="40">SUM(D165:D168)</f>
        <v>71046.81</v>
      </c>
      <c r="E164" s="51">
        <f t="shared" si="40"/>
        <v>70219.899999999994</v>
      </c>
      <c r="F164" s="52">
        <f t="shared" si="31"/>
        <v>98.836105378974779</v>
      </c>
    </row>
    <row r="165" spans="1:6" ht="12.75" customHeight="1" x14ac:dyDescent="0.2">
      <c r="A165" s="53">
        <v>3211</v>
      </c>
      <c r="B165" s="85" t="s">
        <v>373</v>
      </c>
      <c r="C165" s="50" t="s">
        <v>374</v>
      </c>
      <c r="D165" s="242">
        <v>10352.9</v>
      </c>
      <c r="E165" s="242">
        <v>10001.719999999999</v>
      </c>
      <c r="F165" s="52">
        <f t="shared" si="31"/>
        <v>96.607906963266331</v>
      </c>
    </row>
    <row r="166" spans="1:6" ht="12.75" customHeight="1" x14ac:dyDescent="0.2">
      <c r="A166" s="53">
        <v>3212</v>
      </c>
      <c r="B166" s="85" t="s">
        <v>375</v>
      </c>
      <c r="C166" s="50" t="s">
        <v>376</v>
      </c>
      <c r="D166" s="242">
        <v>60257.33</v>
      </c>
      <c r="E166" s="242">
        <v>60218.18</v>
      </c>
      <c r="F166" s="52">
        <f t="shared" si="31"/>
        <v>99.935028651286075</v>
      </c>
    </row>
    <row r="167" spans="1:6" ht="12.75" customHeight="1" x14ac:dyDescent="0.2">
      <c r="A167" s="53">
        <v>3213</v>
      </c>
      <c r="B167" s="85" t="s">
        <v>377</v>
      </c>
      <c r="C167" s="50" t="s">
        <v>378</v>
      </c>
      <c r="D167" s="242">
        <v>436.58</v>
      </c>
      <c r="E167" s="242">
        <v>0</v>
      </c>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182986.03999999998</v>
      </c>
      <c r="E169" s="51">
        <f t="shared" si="41"/>
        <v>191642.89</v>
      </c>
      <c r="F169" s="52">
        <f t="shared" si="31"/>
        <v>104.73088001685812</v>
      </c>
    </row>
    <row r="170" spans="1:6" ht="12.75" customHeight="1" x14ac:dyDescent="0.2">
      <c r="A170" s="53">
        <v>3221</v>
      </c>
      <c r="B170" s="85" t="s">
        <v>383</v>
      </c>
      <c r="C170" s="50" t="s">
        <v>384</v>
      </c>
      <c r="D170" s="242">
        <v>13193.61</v>
      </c>
      <c r="E170" s="242">
        <v>4640.38</v>
      </c>
      <c r="F170" s="52">
        <f t="shared" si="31"/>
        <v>35.171420104126163</v>
      </c>
    </row>
    <row r="171" spans="1:6" ht="12.75" customHeight="1" x14ac:dyDescent="0.2">
      <c r="A171" s="53">
        <v>3222</v>
      </c>
      <c r="B171" s="85" t="s">
        <v>385</v>
      </c>
      <c r="C171" s="50" t="s">
        <v>386</v>
      </c>
      <c r="D171" s="242">
        <v>71970.09</v>
      </c>
      <c r="E171" s="242">
        <v>83016.800000000003</v>
      </c>
      <c r="F171" s="52">
        <f t="shared" si="31"/>
        <v>115.34902902024994</v>
      </c>
    </row>
    <row r="172" spans="1:6" ht="12.75" customHeight="1" x14ac:dyDescent="0.2">
      <c r="A172" s="53">
        <v>3223</v>
      </c>
      <c r="B172" s="85" t="s">
        <v>387</v>
      </c>
      <c r="C172" s="50" t="s">
        <v>388</v>
      </c>
      <c r="D172" s="242">
        <v>86838.47</v>
      </c>
      <c r="E172" s="242">
        <v>91811.65</v>
      </c>
      <c r="F172" s="52">
        <f t="shared" si="31"/>
        <v>105.72693185405041</v>
      </c>
    </row>
    <row r="173" spans="1:6" ht="12.75" customHeight="1" x14ac:dyDescent="0.2">
      <c r="A173" s="53">
        <v>3224</v>
      </c>
      <c r="B173" s="85" t="s">
        <v>389</v>
      </c>
      <c r="C173" s="50" t="s">
        <v>390</v>
      </c>
      <c r="D173" s="242">
        <v>8232.76</v>
      </c>
      <c r="E173" s="242">
        <v>11208.76</v>
      </c>
      <c r="F173" s="52">
        <f t="shared" si="31"/>
        <v>136.14826619505487</v>
      </c>
    </row>
    <row r="174" spans="1:6" ht="12.75" customHeight="1" x14ac:dyDescent="0.2">
      <c r="A174" s="53">
        <v>3225</v>
      </c>
      <c r="B174" s="85" t="s">
        <v>391</v>
      </c>
      <c r="C174" s="50" t="s">
        <v>392</v>
      </c>
      <c r="D174" s="242">
        <v>2452.5</v>
      </c>
      <c r="E174" s="242">
        <v>965.3</v>
      </c>
      <c r="F174" s="52">
        <f t="shared" si="31"/>
        <v>39.359836901121305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298.61</v>
      </c>
      <c r="E176" s="242">
        <v>0</v>
      </c>
      <c r="F176" s="52">
        <f t="shared" si="31"/>
        <v>0</v>
      </c>
    </row>
    <row r="177" spans="1:6" ht="12.75" customHeight="1" x14ac:dyDescent="0.2">
      <c r="A177" s="53">
        <v>323</v>
      </c>
      <c r="B177" s="85" t="s">
        <v>397</v>
      </c>
      <c r="C177" s="50" t="s">
        <v>398</v>
      </c>
      <c r="D177" s="51">
        <f t="shared" ref="D177:E177" si="42">SUM(D178:D186)</f>
        <v>88458.85</v>
      </c>
      <c r="E177" s="51">
        <f t="shared" si="42"/>
        <v>61599.509999999995</v>
      </c>
      <c r="F177" s="52">
        <f t="shared" si="31"/>
        <v>69.636345035007793</v>
      </c>
    </row>
    <row r="178" spans="1:6" ht="12.75" customHeight="1" x14ac:dyDescent="0.2">
      <c r="A178" s="53">
        <v>3231</v>
      </c>
      <c r="B178" s="85" t="s">
        <v>399</v>
      </c>
      <c r="C178" s="50" t="s">
        <v>400</v>
      </c>
      <c r="D178" s="242">
        <v>5274.12</v>
      </c>
      <c r="E178" s="242">
        <v>17317.63</v>
      </c>
      <c r="F178" s="52">
        <f t="shared" si="31"/>
        <v>328.3510803698058</v>
      </c>
    </row>
    <row r="179" spans="1:6" ht="12.75" customHeight="1" x14ac:dyDescent="0.2">
      <c r="A179" s="53">
        <v>3232</v>
      </c>
      <c r="B179" s="85" t="s">
        <v>401</v>
      </c>
      <c r="C179" s="50" t="s">
        <v>402</v>
      </c>
      <c r="D179" s="242">
        <v>55697.98</v>
      </c>
      <c r="E179" s="242">
        <v>16475.2</v>
      </c>
      <c r="F179" s="52">
        <f t="shared" si="31"/>
        <v>29.579528736948806</v>
      </c>
    </row>
    <row r="180" spans="1:6" ht="12.75" customHeight="1" x14ac:dyDescent="0.2">
      <c r="A180" s="53">
        <v>3233</v>
      </c>
      <c r="B180" s="85" t="s">
        <v>403</v>
      </c>
      <c r="C180" s="50" t="s">
        <v>404</v>
      </c>
      <c r="D180" s="242">
        <v>668.86</v>
      </c>
      <c r="E180" s="242">
        <v>0</v>
      </c>
      <c r="F180" s="52">
        <f t="shared" si="31"/>
        <v>0</v>
      </c>
    </row>
    <row r="181" spans="1:6" ht="12.75" customHeight="1" x14ac:dyDescent="0.2">
      <c r="A181" s="53">
        <v>3234</v>
      </c>
      <c r="B181" s="85" t="s">
        <v>405</v>
      </c>
      <c r="C181" s="50" t="s">
        <v>406</v>
      </c>
      <c r="D181" s="242">
        <v>16363.03</v>
      </c>
      <c r="E181" s="242">
        <v>16611.12</v>
      </c>
      <c r="F181" s="52">
        <f t="shared" si="31"/>
        <v>101.51616173777104</v>
      </c>
    </row>
    <row r="182" spans="1:6" ht="12.75" customHeight="1" x14ac:dyDescent="0.2">
      <c r="A182" s="53">
        <v>3235</v>
      </c>
      <c r="B182" s="85" t="s">
        <v>407</v>
      </c>
      <c r="C182" s="50" t="s">
        <v>408</v>
      </c>
      <c r="D182" s="242">
        <v>562.5</v>
      </c>
      <c r="E182" s="242">
        <v>1727.88</v>
      </c>
      <c r="F182" s="52">
        <f t="shared" si="31"/>
        <v>307.17866666666669</v>
      </c>
    </row>
    <row r="183" spans="1:6" ht="12.75" customHeight="1" x14ac:dyDescent="0.2">
      <c r="A183" s="53">
        <v>3236</v>
      </c>
      <c r="B183" s="85" t="s">
        <v>409</v>
      </c>
      <c r="C183" s="50" t="s">
        <v>410</v>
      </c>
      <c r="D183" s="242">
        <v>2475.39</v>
      </c>
      <c r="E183" s="242">
        <v>3059.13</v>
      </c>
      <c r="F183" s="52">
        <f t="shared" si="31"/>
        <v>123.58173863512418</v>
      </c>
    </row>
    <row r="184" spans="1:6" ht="12.75" customHeight="1" x14ac:dyDescent="0.2">
      <c r="A184" s="53">
        <v>3237</v>
      </c>
      <c r="B184" s="85" t="s">
        <v>411</v>
      </c>
      <c r="C184" s="50" t="s">
        <v>412</v>
      </c>
      <c r="D184" s="242">
        <v>124.42</v>
      </c>
      <c r="E184" s="242">
        <v>125</v>
      </c>
      <c r="F184" s="52">
        <f t="shared" si="31"/>
        <v>100.46616299630284</v>
      </c>
    </row>
    <row r="185" spans="1:6" ht="12.75" customHeight="1" x14ac:dyDescent="0.2">
      <c r="A185" s="53">
        <v>3238</v>
      </c>
      <c r="B185" s="85" t="s">
        <v>413</v>
      </c>
      <c r="C185" s="50" t="s">
        <v>414</v>
      </c>
      <c r="D185" s="242">
        <v>2593.31</v>
      </c>
      <c r="E185" s="242">
        <v>3566.47</v>
      </c>
      <c r="F185" s="52">
        <f t="shared" si="31"/>
        <v>137.52578750708554</v>
      </c>
    </row>
    <row r="186" spans="1:6" ht="12.75" customHeight="1" x14ac:dyDescent="0.2">
      <c r="A186" s="53">
        <v>3239</v>
      </c>
      <c r="B186" s="85" t="s">
        <v>415</v>
      </c>
      <c r="C186" s="50" t="s">
        <v>416</v>
      </c>
      <c r="D186" s="242">
        <v>4699.24</v>
      </c>
      <c r="E186" s="242">
        <v>2717.08</v>
      </c>
      <c r="F186" s="52">
        <f t="shared" si="31"/>
        <v>57.819562312203679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9554.5399999999991</v>
      </c>
      <c r="E188" s="51">
        <f t="shared" si="43"/>
        <v>8053.48</v>
      </c>
      <c r="F188" s="52">
        <f t="shared" si="31"/>
        <v>84.289562867495462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1843.68</v>
      </c>
      <c r="E190" s="242">
        <v>1710.43</v>
      </c>
      <c r="F190" s="52">
        <f t="shared" si="31"/>
        <v>92.772606959993055</v>
      </c>
    </row>
    <row r="191" spans="1:6" ht="12.75" customHeight="1" x14ac:dyDescent="0.2">
      <c r="A191" s="53">
        <v>3293</v>
      </c>
      <c r="B191" s="85" t="s">
        <v>425</v>
      </c>
      <c r="C191" s="50" t="s">
        <v>426</v>
      </c>
      <c r="D191" s="242">
        <v>2107.31</v>
      </c>
      <c r="E191" s="242">
        <v>1487.8</v>
      </c>
      <c r="F191" s="52">
        <f t="shared" si="31"/>
        <v>70.6018573441971</v>
      </c>
    </row>
    <row r="192" spans="1:6" ht="12.75" customHeight="1" x14ac:dyDescent="0.2">
      <c r="A192" s="53">
        <v>3294</v>
      </c>
      <c r="B192" s="85" t="s">
        <v>427</v>
      </c>
      <c r="C192" s="50" t="s">
        <v>428</v>
      </c>
      <c r="D192" s="242">
        <v>169.36</v>
      </c>
      <c r="E192" s="242">
        <v>240.09</v>
      </c>
      <c r="F192" s="52">
        <f t="shared" si="31"/>
        <v>141.76310817194141</v>
      </c>
    </row>
    <row r="193" spans="1:6" ht="12.75" customHeight="1" x14ac:dyDescent="0.2">
      <c r="A193" s="53">
        <v>3295</v>
      </c>
      <c r="B193" s="85" t="s">
        <v>429</v>
      </c>
      <c r="C193" s="50" t="s">
        <v>430</v>
      </c>
      <c r="D193" s="242">
        <v>3328.86</v>
      </c>
      <c r="E193" s="242">
        <v>4411.42</v>
      </c>
      <c r="F193" s="52">
        <f t="shared" si="31"/>
        <v>132.52044243374607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2105.33</v>
      </c>
      <c r="E195" s="242">
        <v>203.74</v>
      </c>
      <c r="F195" s="52">
        <f t="shared" si="31"/>
        <v>9.6773427443678663</v>
      </c>
    </row>
    <row r="196" spans="1:6" ht="12.75" customHeight="1" x14ac:dyDescent="0.2">
      <c r="A196" s="53">
        <v>34</v>
      </c>
      <c r="B196" s="232" t="s">
        <v>435</v>
      </c>
      <c r="C196" s="50" t="s">
        <v>436</v>
      </c>
      <c r="D196" s="51">
        <f t="shared" ref="D196:E196" si="44">D197+D202+D210</f>
        <v>122.02</v>
      </c>
      <c r="E196" s="51">
        <f t="shared" si="44"/>
        <v>171.19</v>
      </c>
      <c r="F196" s="52">
        <f t="shared" si="31"/>
        <v>140.2966726766104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122.02</v>
      </c>
      <c r="E210" s="51">
        <f t="shared" si="47"/>
        <v>171.19</v>
      </c>
      <c r="F210" s="52">
        <f t="shared" si="31"/>
        <v>140.2966726766104</v>
      </c>
    </row>
    <row r="211" spans="1:6" ht="12.75" customHeight="1" x14ac:dyDescent="0.2">
      <c r="A211" s="53">
        <v>3431</v>
      </c>
      <c r="B211" s="232" t="s">
        <v>465</v>
      </c>
      <c r="C211" s="50" t="s">
        <v>466</v>
      </c>
      <c r="D211" s="242">
        <v>122.02</v>
      </c>
      <c r="E211" s="242">
        <v>171.19</v>
      </c>
      <c r="F211" s="52">
        <f t="shared" si="31"/>
        <v>140.2966726766104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454.3</v>
      </c>
      <c r="E263" s="51">
        <f t="shared" si="68"/>
        <v>450.32</v>
      </c>
      <c r="F263" s="52">
        <f t="shared" ref="F263:F267" si="69">IF(D263&lt;&gt;0,IF(E263/D263&gt;=100,"&gt;&gt;100",E263/D263*100),"-")</f>
        <v>99.123926920537087</v>
      </c>
    </row>
    <row r="264" spans="1:6" ht="12.75" customHeight="1" x14ac:dyDescent="0.2">
      <c r="A264" s="53">
        <v>381</v>
      </c>
      <c r="B264" s="85" t="s">
        <v>567</v>
      </c>
      <c r="C264" s="50" t="s">
        <v>568</v>
      </c>
      <c r="D264" s="51">
        <f t="shared" ref="D264:E264" si="70">SUM(D265:D267)</f>
        <v>454.3</v>
      </c>
      <c r="E264" s="51">
        <f t="shared" si="70"/>
        <v>450.32</v>
      </c>
      <c r="F264" s="52">
        <f t="shared" si="69"/>
        <v>99.123926920537087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454.3</v>
      </c>
      <c r="E266" s="242">
        <v>450.32</v>
      </c>
      <c r="F266" s="52">
        <f t="shared" si="69"/>
        <v>99.123926920537087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1895620.45</v>
      </c>
      <c r="E289" s="51">
        <f t="shared" si="79"/>
        <v>2256532.5099999998</v>
      </c>
      <c r="F289" s="52">
        <f t="shared" si="76"/>
        <v>119.03925756867626</v>
      </c>
    </row>
    <row r="290" spans="1:6" ht="12.75" customHeight="1" x14ac:dyDescent="0.2">
      <c r="A290" s="53" t="s">
        <v>608</v>
      </c>
      <c r="B290" s="85" t="s">
        <v>619</v>
      </c>
      <c r="C290" s="50" t="s">
        <v>620</v>
      </c>
      <c r="D290" s="51">
        <f>IF(D6&gt;=D289,D6-D289,0)</f>
        <v>24689.139999999898</v>
      </c>
      <c r="E290" s="51">
        <f>IF(E6&gt;=E289,E6-E289,0)</f>
        <v>45989.040000000037</v>
      </c>
      <c r="F290" s="52">
        <f t="shared" si="76"/>
        <v>186.27234484473834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6005.43</v>
      </c>
      <c r="E292" s="242">
        <v>18602.849999999999</v>
      </c>
      <c r="F292" s="52">
        <f t="shared" si="76"/>
        <v>309.76716071954877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3350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3350</v>
      </c>
      <c r="F311" s="52" t="str">
        <f t="shared" si="81"/>
        <v>-</v>
      </c>
    </row>
    <row r="312" spans="1:6" ht="12.75" customHeight="1" x14ac:dyDescent="0.2">
      <c r="A312" s="53">
        <v>721</v>
      </c>
      <c r="B312" s="85" t="s">
        <v>662</v>
      </c>
      <c r="C312" s="50" t="s">
        <v>663</v>
      </c>
      <c r="D312" s="51">
        <f t="shared" ref="D312:E312" si="86">SUM(D313:D316)</f>
        <v>0</v>
      </c>
      <c r="E312" s="51">
        <f t="shared" si="86"/>
        <v>490</v>
      </c>
      <c r="F312" s="52" t="str">
        <f t="shared" si="81"/>
        <v>-</v>
      </c>
    </row>
    <row r="313" spans="1:6" ht="12.75" customHeight="1" x14ac:dyDescent="0.2">
      <c r="A313" s="53">
        <v>7211</v>
      </c>
      <c r="B313" s="85" t="s">
        <v>664</v>
      </c>
      <c r="C313" s="50" t="s">
        <v>665</v>
      </c>
      <c r="D313" s="242">
        <v>0</v>
      </c>
      <c r="E313" s="242">
        <v>490</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2860</v>
      </c>
      <c r="F326" s="52" t="str">
        <f t="shared" si="81"/>
        <v>-</v>
      </c>
    </row>
    <row r="327" spans="1:6" ht="12.75" customHeight="1" x14ac:dyDescent="0.2">
      <c r="A327" s="53">
        <v>7231</v>
      </c>
      <c r="B327" s="85" t="s">
        <v>692</v>
      </c>
      <c r="C327" s="50" t="s">
        <v>693</v>
      </c>
      <c r="D327" s="242">
        <v>0</v>
      </c>
      <c r="E327" s="242">
        <v>2860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12091.72</v>
      </c>
      <c r="E350" s="51">
        <f t="shared" si="95"/>
        <v>16138.96</v>
      </c>
      <c r="F350" s="52">
        <f t="shared" si="81"/>
        <v>133.47116870056536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12091.72</v>
      </c>
      <c r="E363" s="51">
        <f t="shared" si="99"/>
        <v>16138.96</v>
      </c>
      <c r="F363" s="52">
        <f t="shared" si="81"/>
        <v>133.47116870056536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1641.17</v>
      </c>
      <c r="E369" s="51">
        <f t="shared" si="101"/>
        <v>3316.9100000000003</v>
      </c>
      <c r="F369" s="52">
        <f t="shared" si="81"/>
        <v>202.10642407550711</v>
      </c>
    </row>
    <row r="370" spans="1:6" ht="12.75" customHeight="1" x14ac:dyDescent="0.2">
      <c r="A370" s="53">
        <v>4221</v>
      </c>
      <c r="B370" s="85" t="s">
        <v>674</v>
      </c>
      <c r="C370" s="50" t="s">
        <v>766</v>
      </c>
      <c r="D370" s="242">
        <v>1269.79</v>
      </c>
      <c r="E370" s="242">
        <v>2561.8200000000002</v>
      </c>
      <c r="F370" s="52">
        <f t="shared" si="81"/>
        <v>201.75147071563018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371.38</v>
      </c>
      <c r="E376" s="242">
        <v>755.09</v>
      </c>
      <c r="F376" s="52">
        <f t="shared" si="81"/>
        <v>203.3200495449405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10450.549999999999</v>
      </c>
      <c r="E383" s="51">
        <f t="shared" si="103"/>
        <v>12822.05</v>
      </c>
      <c r="F383" s="52">
        <f t="shared" si="81"/>
        <v>122.69258555769792</v>
      </c>
    </row>
    <row r="384" spans="1:6" ht="12.75" customHeight="1" x14ac:dyDescent="0.2">
      <c r="A384" s="53">
        <v>4241</v>
      </c>
      <c r="B384" s="85" t="s">
        <v>783</v>
      </c>
      <c r="C384" s="50" t="s">
        <v>784</v>
      </c>
      <c r="D384" s="242">
        <v>10450.549999999999</v>
      </c>
      <c r="E384" s="242">
        <v>12822.05</v>
      </c>
      <c r="F384" s="52">
        <f t="shared" si="81"/>
        <v>122.69258555769792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12091.72</v>
      </c>
      <c r="E408" s="51">
        <f t="shared" si="111"/>
        <v>12788.96</v>
      </c>
      <c r="F408" s="52">
        <f t="shared" si="81"/>
        <v>105.7662598869309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1920309.5899999999</v>
      </c>
      <c r="E412" s="51">
        <f>E6+E298</f>
        <v>2305871.5499999998</v>
      </c>
      <c r="F412" s="52">
        <f t="shared" si="81"/>
        <v>120.07811459192889</v>
      </c>
    </row>
    <row r="413" spans="1:6" ht="12.75" customHeight="1" x14ac:dyDescent="0.2">
      <c r="A413" s="53" t="s">
        <v>608</v>
      </c>
      <c r="B413" s="85" t="s">
        <v>831</v>
      </c>
      <c r="C413" s="50" t="s">
        <v>832</v>
      </c>
      <c r="D413" s="51">
        <f t="shared" ref="D413:E413" si="112">D289+D350</f>
        <v>1907712.17</v>
      </c>
      <c r="E413" s="51">
        <f t="shared" si="112"/>
        <v>2272671.4699999997</v>
      </c>
      <c r="F413" s="52">
        <f t="shared" si="81"/>
        <v>119.13073186506955</v>
      </c>
    </row>
    <row r="414" spans="1:6" ht="12.75" customHeight="1" x14ac:dyDescent="0.2">
      <c r="A414" s="53" t="s">
        <v>608</v>
      </c>
      <c r="B414" s="85" t="s">
        <v>833</v>
      </c>
      <c r="C414" s="50" t="s">
        <v>834</v>
      </c>
      <c r="D414" s="51">
        <f t="shared" ref="D414:E414" si="113">IF(D412&gt;=D413,D412-D413,0)</f>
        <v>12597.419999999925</v>
      </c>
      <c r="E414" s="51">
        <f t="shared" si="113"/>
        <v>33200.080000000075</v>
      </c>
      <c r="F414" s="52">
        <f t="shared" si="81"/>
        <v>263.54666272935464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6005.43</v>
      </c>
      <c r="E416" s="51">
        <f t="shared" si="115"/>
        <v>18602.849999999999</v>
      </c>
      <c r="F416" s="52">
        <f t="shared" si="81"/>
        <v>309.76716071954877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1920309.5899999999</v>
      </c>
      <c r="E639" s="51">
        <f t="shared" si="180"/>
        <v>2305871.5499999998</v>
      </c>
      <c r="F639" s="52">
        <f t="shared" si="119"/>
        <v>120.07811459192889</v>
      </c>
    </row>
    <row r="640" spans="1:6" ht="12.75" customHeight="1" x14ac:dyDescent="0.2">
      <c r="A640" s="53" t="s">
        <v>608</v>
      </c>
      <c r="B640" s="85" t="s">
        <v>1277</v>
      </c>
      <c r="C640" s="50" t="s">
        <v>1278</v>
      </c>
      <c r="D640" s="51">
        <f t="shared" ref="D640:E640" si="181">D413+D528</f>
        <v>1907712.17</v>
      </c>
      <c r="E640" s="51">
        <f t="shared" si="181"/>
        <v>2272671.4699999997</v>
      </c>
      <c r="F640" s="52">
        <f t="shared" si="119"/>
        <v>119.13073186506955</v>
      </c>
    </row>
    <row r="641" spans="1:6" ht="12.75" customHeight="1" x14ac:dyDescent="0.2">
      <c r="A641" s="53" t="s">
        <v>608</v>
      </c>
      <c r="B641" s="85" t="s">
        <v>1279</v>
      </c>
      <c r="C641" s="50" t="s">
        <v>1280</v>
      </c>
      <c r="D641" s="51">
        <f t="shared" ref="D641:E641" si="182">IF(D639&gt;=D640,D639-D640,0)</f>
        <v>12597.419999999925</v>
      </c>
      <c r="E641" s="51">
        <f t="shared" si="182"/>
        <v>33200.080000000075</v>
      </c>
      <c r="F641" s="52">
        <f t="shared" si="119"/>
        <v>263.54666272935464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6005.43</v>
      </c>
      <c r="E643" s="51">
        <f t="shared" si="184"/>
        <v>18602.849999999999</v>
      </c>
      <c r="F643" s="52">
        <f t="shared" si="119"/>
        <v>309.76716071954877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18602.849999999926</v>
      </c>
      <c r="E645" s="51">
        <f t="shared" si="186"/>
        <v>51802.930000000073</v>
      </c>
      <c r="F645" s="52">
        <f t="shared" si="119"/>
        <v>278.46770790497305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143669.73000000001</v>
      </c>
      <c r="E647" s="243">
        <v>168773.5</v>
      </c>
      <c r="F647" s="57">
        <f t="shared" si="119"/>
        <v>117.47324923628656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11450.21</v>
      </c>
      <c r="E649" s="242">
        <v>26548.32</v>
      </c>
      <c r="F649" s="52">
        <f t="shared" ref="F649:F724" si="188">IF(D649&lt;&gt;0,IF(E649/D649&gt;=100,"&gt;&gt;100",E649/D649*100),"-")</f>
        <v>231.85880433633969</v>
      </c>
    </row>
    <row r="650" spans="1:6" ht="12.75" customHeight="1" x14ac:dyDescent="0.2">
      <c r="A650" s="53" t="s">
        <v>1296</v>
      </c>
      <c r="B650" s="85" t="s">
        <v>1297</v>
      </c>
      <c r="C650" s="50" t="s">
        <v>1296</v>
      </c>
      <c r="D650" s="242">
        <v>136154.62</v>
      </c>
      <c r="E650" s="242">
        <v>170011.73</v>
      </c>
      <c r="F650" s="52">
        <f t="shared" si="188"/>
        <v>124.86666262224522</v>
      </c>
    </row>
    <row r="651" spans="1:6" ht="12.75" customHeight="1" x14ac:dyDescent="0.2">
      <c r="A651" s="53" t="s">
        <v>1298</v>
      </c>
      <c r="B651" s="85" t="s">
        <v>1299</v>
      </c>
      <c r="C651" s="50" t="s">
        <v>1298</v>
      </c>
      <c r="D651" s="242">
        <v>121056.51</v>
      </c>
      <c r="E651" s="242">
        <v>165235.73000000001</v>
      </c>
      <c r="F651" s="52">
        <f t="shared" si="188"/>
        <v>136.49470813259032</v>
      </c>
    </row>
    <row r="652" spans="1:6" ht="24" x14ac:dyDescent="0.2">
      <c r="A652" s="53">
        <v>11</v>
      </c>
      <c r="B652" s="85" t="s">
        <v>1300</v>
      </c>
      <c r="C652" s="50" t="s">
        <v>1301</v>
      </c>
      <c r="D652" s="51">
        <f t="shared" ref="D652:E652" si="189">+D649+D650-D651</f>
        <v>26548.319999999992</v>
      </c>
      <c r="E652" s="51">
        <f t="shared" si="189"/>
        <v>31324.320000000007</v>
      </c>
      <c r="F652" s="52">
        <f t="shared" si="188"/>
        <v>117.98983890506072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1655120.66</v>
      </c>
      <c r="E675" s="242">
        <v>2050886.23</v>
      </c>
      <c r="F675" s="52">
        <f t="shared" si="188"/>
        <v>123.91158418625506</v>
      </c>
    </row>
    <row r="676" spans="1:6" ht="24" x14ac:dyDescent="0.2">
      <c r="A676" s="53">
        <v>63613</v>
      </c>
      <c r="B676" s="232" t="s">
        <v>1349</v>
      </c>
      <c r="C676" s="50" t="s">
        <v>1350</v>
      </c>
      <c r="D676" s="242">
        <v>15638.32</v>
      </c>
      <c r="E676" s="242">
        <v>22251.29</v>
      </c>
      <c r="F676" s="52">
        <f t="shared" si="188"/>
        <v>142.28695921301011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17810.62</v>
      </c>
      <c r="E710" s="242">
        <v>28411.52</v>
      </c>
      <c r="F710" s="52">
        <f t="shared" si="188"/>
        <v>159.52010654317482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2676.23</v>
      </c>
      <c r="E717" s="242">
        <v>3310.8</v>
      </c>
      <c r="F717" s="52">
        <f t="shared" si="188"/>
        <v>123.71134020618557</v>
      </c>
    </row>
    <row r="718" spans="1:6" ht="12.75" customHeight="1" x14ac:dyDescent="0.2">
      <c r="A718" s="53">
        <v>32121</v>
      </c>
      <c r="B718" s="85" t="s">
        <v>1415</v>
      </c>
      <c r="C718" s="50" t="s">
        <v>1416</v>
      </c>
      <c r="D718" s="242">
        <v>60257.33</v>
      </c>
      <c r="E718" s="242">
        <v>60218.18</v>
      </c>
      <c r="F718" s="52">
        <f t="shared" si="188"/>
        <v>99.935028651286075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1811.7</v>
      </c>
      <c r="E720" s="242">
        <v>1718.13</v>
      </c>
      <c r="F720" s="52">
        <f t="shared" si="188"/>
        <v>94.835237622122875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1514728.5199999998</v>
      </c>
      <c r="E6" s="229">
        <f t="shared" si="0"/>
        <v>1566751.9500000002</v>
      </c>
      <c r="F6" s="230">
        <f t="shared" ref="F6:F260" si="1">IF(D6&gt;0,IF(E6/D6&gt;=100,"&gt;&gt;100",E6/D6*100),"-")</f>
        <v>103.4345052141753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1301299.6999999997</v>
      </c>
      <c r="E7" s="104">
        <f t="shared" si="2"/>
        <v>1275204.5900000001</v>
      </c>
      <c r="F7" s="93">
        <f t="shared" si="1"/>
        <v>97.994688694695029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929.05</v>
      </c>
      <c r="E8" s="104">
        <f>E9+E10-E11</f>
        <v>929.05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929.05</v>
      </c>
      <c r="E10" s="247">
        <v>929.05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1300370.6499999997</v>
      </c>
      <c r="E12" s="104">
        <f t="shared" si="3"/>
        <v>1274275.54</v>
      </c>
      <c r="F12" s="93">
        <f t="shared" si="1"/>
        <v>97.993255999741336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1218343.6199999999</v>
      </c>
      <c r="E13" s="104">
        <f t="shared" si="4"/>
        <v>1182204.3999999999</v>
      </c>
      <c r="F13" s="93">
        <f t="shared" si="1"/>
        <v>97.033741597464925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2971998.32</v>
      </c>
      <c r="E15" s="247">
        <v>2971998.32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1753654.7</v>
      </c>
      <c r="E18" s="247">
        <v>1789793.92</v>
      </c>
      <c r="F18" s="93">
        <f t="shared" si="1"/>
        <v>102.06079452243364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26457.609999999928</v>
      </c>
      <c r="E19" s="104">
        <f t="shared" si="5"/>
        <v>23945.119999999995</v>
      </c>
      <c r="F19" s="93">
        <f t="shared" si="1"/>
        <v>90.503715188182383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58971.26</v>
      </c>
      <c r="E20" s="247">
        <v>61533.08</v>
      </c>
      <c r="F20" s="93">
        <f t="shared" si="1"/>
        <v>104.34418392959553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3317.54</v>
      </c>
      <c r="E22" s="247">
        <v>3317.54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1905.78</v>
      </c>
      <c r="E25" s="247">
        <v>1905.78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460716.62</v>
      </c>
      <c r="E26" s="247">
        <v>461471.71</v>
      </c>
      <c r="F26" s="93">
        <f t="shared" si="1"/>
        <v>100.16389467347631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498453.59</v>
      </c>
      <c r="E28" s="247">
        <v>504282.99</v>
      </c>
      <c r="F28" s="93">
        <f t="shared" si="1"/>
        <v>101.16949704384714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103555.4</v>
      </c>
      <c r="E30" s="247">
        <v>103555.4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103555.4</v>
      </c>
      <c r="E34" s="247">
        <v>103555.4</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54806.26</v>
      </c>
      <c r="E35" s="104">
        <f t="shared" si="7"/>
        <v>67362.86</v>
      </c>
      <c r="F35" s="93">
        <f t="shared" si="1"/>
        <v>122.910886457131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103728.97</v>
      </c>
      <c r="E36" s="247">
        <v>116551.02</v>
      </c>
      <c r="F36" s="93">
        <f t="shared" si="1"/>
        <v>112.3611079913355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48922.71</v>
      </c>
      <c r="E40" s="247">
        <v>49188.160000000003</v>
      </c>
      <c r="F40" s="93">
        <f t="shared" si="1"/>
        <v>100.54259054741654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763.16</v>
      </c>
      <c r="E45" s="104">
        <f t="shared" si="9"/>
        <v>763.16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763.16</v>
      </c>
      <c r="E47" s="247">
        <v>763.16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759.51</v>
      </c>
      <c r="E54" s="247">
        <v>759.51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759.51</v>
      </c>
      <c r="E55" s="247">
        <v>759.51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213428.82</v>
      </c>
      <c r="E68" s="104">
        <f t="shared" si="13"/>
        <v>291547.36</v>
      </c>
      <c r="F68" s="93">
        <f t="shared" si="1"/>
        <v>136.60168294047634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26548.32</v>
      </c>
      <c r="E69" s="104">
        <f t="shared" si="14"/>
        <v>31324.32</v>
      </c>
      <c r="F69" s="93">
        <f t="shared" si="1"/>
        <v>117.98983890506065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26548.32</v>
      </c>
      <c r="E70" s="104">
        <f t="shared" si="15"/>
        <v>31324.32</v>
      </c>
      <c r="F70" s="93">
        <f t="shared" si="1"/>
        <v>117.98983890506065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26548.32</v>
      </c>
      <c r="E72" s="247">
        <v>31324.32</v>
      </c>
      <c r="F72" s="93">
        <f t="shared" si="1"/>
        <v>117.98983890506065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43210.77</v>
      </c>
      <c r="E78" s="104">
        <f>E79+SUM(E82:E84)-E85+E86</f>
        <v>91449.54</v>
      </c>
      <c r="F78" s="93">
        <f t="shared" si="1"/>
        <v>211.63598797244299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43210.77</v>
      </c>
      <c r="E86" s="247">
        <v>91449.54</v>
      </c>
      <c r="F86" s="93">
        <f t="shared" si="1"/>
        <v>211.63598797244299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143669.73000000001</v>
      </c>
      <c r="E170" s="104">
        <f t="shared" si="29"/>
        <v>168773.5</v>
      </c>
      <c r="F170" s="93">
        <f t="shared" si="1"/>
        <v>117.47324923628656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143669.73000000001</v>
      </c>
      <c r="E173" s="247">
        <v>168773.5</v>
      </c>
      <c r="F173" s="93">
        <f t="shared" si="1"/>
        <v>117.47324923628656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1514728.52</v>
      </c>
      <c r="E175" s="104">
        <f t="shared" si="30"/>
        <v>1566751.95</v>
      </c>
      <c r="F175" s="93">
        <f t="shared" si="1"/>
        <v>103.43450521417527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199929.49</v>
      </c>
      <c r="E176" s="104">
        <f t="shared" si="31"/>
        <v>244847.95</v>
      </c>
      <c r="F176" s="93">
        <f t="shared" si="1"/>
        <v>122.46715079401244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198257.18</v>
      </c>
      <c r="E177" s="104">
        <f t="shared" si="32"/>
        <v>244847.95</v>
      </c>
      <c r="F177" s="93">
        <f t="shared" si="1"/>
        <v>123.50016781233346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132544.35999999999</v>
      </c>
      <c r="E178" s="247">
        <v>124677.22</v>
      </c>
      <c r="F178" s="93">
        <f t="shared" si="1"/>
        <v>94.064523001959515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32497.37</v>
      </c>
      <c r="E179" s="247">
        <v>61445.74</v>
      </c>
      <c r="F179" s="93">
        <f t="shared" si="1"/>
        <v>189.0791162484841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1.06</v>
      </c>
      <c r="E180" s="104">
        <f t="shared" si="33"/>
        <v>14.41</v>
      </c>
      <c r="F180" s="93">
        <f t="shared" si="1"/>
        <v>1359.433962264151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1.06</v>
      </c>
      <c r="E183" s="247">
        <v>14.41</v>
      </c>
      <c r="F183" s="93">
        <f t="shared" si="1"/>
        <v>1359.433962264151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33214.39</v>
      </c>
      <c r="E188" s="247">
        <v>58710.58</v>
      </c>
      <c r="F188" s="93">
        <f t="shared" si="1"/>
        <v>176.76248156296111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1672.31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1672.31</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1314799.03</v>
      </c>
      <c r="E237" s="104">
        <f t="shared" si="41"/>
        <v>1321904</v>
      </c>
      <c r="F237" s="93">
        <f t="shared" si="1"/>
        <v>100.54038448750605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1296196.18</v>
      </c>
      <c r="E238" s="104">
        <f t="shared" si="42"/>
        <v>1270101.07</v>
      </c>
      <c r="F238" s="93">
        <f t="shared" si="1"/>
        <v>97.986793172002734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1296196.18</v>
      </c>
      <c r="E239" s="104">
        <f t="shared" si="43"/>
        <v>1270101.07</v>
      </c>
      <c r="F239" s="93">
        <f t="shared" si="1"/>
        <v>97.986793172002734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1296196.18</v>
      </c>
      <c r="E240" s="247">
        <v>1270101.07</v>
      </c>
      <c r="F240" s="93">
        <f t="shared" si="1"/>
        <v>97.986793172002734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18602.849999999999</v>
      </c>
      <c r="E245" s="104">
        <f t="shared" si="45"/>
        <v>51802.93</v>
      </c>
      <c r="F245" s="93">
        <f t="shared" si="1"/>
        <v>278.46770790497158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18602.849999999999</v>
      </c>
      <c r="E246" s="104">
        <f t="shared" si="46"/>
        <v>51802.93</v>
      </c>
      <c r="F246" s="93">
        <f t="shared" si="1"/>
        <v>278.46770790497158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18602.849999999999</v>
      </c>
      <c r="E247" s="247">
        <v>51802.93</v>
      </c>
      <c r="F247" s="93">
        <f t="shared" si="1"/>
        <v>278.46770790497158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43210.77</v>
      </c>
      <c r="E268" s="247">
        <v>91449.54</v>
      </c>
      <c r="F268" s="93">
        <f t="shared" si="50"/>
        <v>211.63598797244299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198257.18</v>
      </c>
      <c r="E288" s="247">
        <v>244847.95</v>
      </c>
      <c r="F288" s="93">
        <f t="shared" si="50"/>
        <v>123.50016781233346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32140.91</v>
      </c>
      <c r="E302" s="247">
        <v>58126.1</v>
      </c>
      <c r="F302" s="93">
        <f t="shared" si="50"/>
        <v>180.84771090799856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1907712.17</v>
      </c>
      <c r="E114" s="81">
        <f t="shared" si="22"/>
        <v>2272671.4700000002</v>
      </c>
      <c r="F114" s="63">
        <f t="shared" si="1"/>
        <v>119.13073186506958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1907712.17</v>
      </c>
      <c r="E115" s="81">
        <f t="shared" si="23"/>
        <v>2272671.4700000002</v>
      </c>
      <c r="F115" s="63">
        <f t="shared" si="1"/>
        <v>119.13073186506958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1907712.17</v>
      </c>
      <c r="E117" s="249">
        <v>2272671.4700000002</v>
      </c>
      <c r="F117" s="63">
        <f t="shared" si="1"/>
        <v>119.13073186506958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1907712.17</v>
      </c>
      <c r="E141" s="106">
        <f t="shared" si="28"/>
        <v>2272671.4700000002</v>
      </c>
      <c r="F141" s="82">
        <f t="shared" si="1"/>
        <v>119.13073186506958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27" sqref="D2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198257.18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2357906.58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2357906.58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1959139.25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353868.91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171.19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44727.23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2311315.81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2311315.81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1967008.51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324920.53999999998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155.72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19231.04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244847.95000000019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244847.95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244847.95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10477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2025-01-29T08:13:28Z</cp:lastPrinted>
  <dcterms:created xsi:type="dcterms:W3CDTF">2022-04-01T05:14:30Z</dcterms:created>
  <dcterms:modified xsi:type="dcterms:W3CDTF">2025-01-29T08:13:41Z</dcterms:modified>
</cp:coreProperties>
</file>