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ristina\Desktop\FINANCIJSKO_IZVJEŠĆE_01.01.2025.-31.12.2025\"/>
    </mc:Choice>
  </mc:AlternateContent>
  <bookViews>
    <workbookView xWindow="-120" yWindow="-120" windowWidth="29040" windowHeight="15990" tabRatio="583"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B340" i="9" s="1"/>
  <c r="G340" i="9"/>
  <c r="F340" i="9"/>
  <c r="F339" i="9"/>
  <c r="F338" i="9"/>
  <c r="F337" i="9"/>
  <c r="F336" i="9"/>
  <c r="H335" i="9"/>
  <c r="G335" i="9"/>
  <c r="F335" i="9"/>
  <c r="E335" i="9"/>
  <c r="B335" i="9" s="1"/>
  <c r="F334" i="9"/>
  <c r="H333" i="9"/>
  <c r="G333" i="9"/>
  <c r="F333" i="9"/>
  <c r="E333" i="9"/>
  <c r="B333" i="9" s="1"/>
  <c r="H332" i="9"/>
  <c r="E332" i="9" s="1"/>
  <c r="B332" i="9" s="1"/>
  <c r="G332" i="9"/>
  <c r="F332" i="9"/>
  <c r="H331" i="9"/>
  <c r="G331" i="9"/>
  <c r="F331" i="9"/>
  <c r="E331" i="9"/>
  <c r="B331" i="9" s="1"/>
  <c r="H330" i="9"/>
  <c r="E330" i="9" s="1"/>
  <c r="B330" i="9" s="1"/>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E304" i="9" s="1"/>
  <c r="G304" i="9"/>
  <c r="F304" i="9"/>
  <c r="H303" i="9"/>
  <c r="E303" i="9" s="1"/>
  <c r="B303" i="9" s="1"/>
  <c r="G303" i="9"/>
  <c r="F303" i="9"/>
  <c r="F302" i="9"/>
  <c r="F301" i="9"/>
  <c r="F300" i="9"/>
  <c r="F299" i="9"/>
  <c r="F298" i="9" s="1"/>
  <c r="F297" i="9"/>
  <c r="L296" i="9"/>
  <c r="H296" i="9"/>
  <c r="F296" i="9"/>
  <c r="F295" i="9"/>
  <c r="I294" i="9"/>
  <c r="E294" i="9" s="1"/>
  <c r="H294" i="9"/>
  <c r="F294" i="9"/>
  <c r="E293" i="9"/>
  <c r="M292" i="9"/>
  <c r="L292" i="9"/>
  <c r="F292" i="9" s="1"/>
  <c r="E292" i="9"/>
  <c r="M291" i="9"/>
  <c r="L291" i="9"/>
  <c r="F291" i="9"/>
  <c r="E291" i="9"/>
  <c r="B291" i="9"/>
  <c r="M290" i="9"/>
  <c r="L290" i="9"/>
  <c r="F290" i="9" s="1"/>
  <c r="E290" i="9"/>
  <c r="M289" i="9"/>
  <c r="L289" i="9"/>
  <c r="F289" i="9"/>
  <c r="E289" i="9"/>
  <c r="B289" i="9"/>
  <c r="M288" i="9"/>
  <c r="L288" i="9"/>
  <c r="F288" i="9" s="1"/>
  <c r="E288" i="9"/>
  <c r="M287" i="9"/>
  <c r="L287" i="9"/>
  <c r="F287" i="9"/>
  <c r="E287" i="9"/>
  <c r="B287" i="9"/>
  <c r="M286" i="9"/>
  <c r="L286" i="9"/>
  <c r="F286" i="9" s="1"/>
  <c r="E286" i="9"/>
  <c r="M285" i="9"/>
  <c r="L285" i="9"/>
  <c r="F285" i="9"/>
  <c r="E285" i="9"/>
  <c r="B285" i="9"/>
  <c r="M284" i="9"/>
  <c r="L284" i="9"/>
  <c r="F284" i="9" s="1"/>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E243" i="9"/>
  <c r="M242" i="9"/>
  <c r="L242" i="9"/>
  <c r="F242" i="9"/>
  <c r="E242" i="9"/>
  <c r="B242" i="9"/>
  <c r="M241" i="9"/>
  <c r="L241" i="9"/>
  <c r="F241" i="9" s="1"/>
  <c r="E241" i="9"/>
  <c r="M240" i="9"/>
  <c r="L240" i="9"/>
  <c r="F240" i="9"/>
  <c r="E240" i="9"/>
  <c r="B240" i="9"/>
  <c r="M239" i="9"/>
  <c r="L239" i="9"/>
  <c r="E239" i="9"/>
  <c r="M238" i="9"/>
  <c r="L238" i="9"/>
  <c r="F238" i="9"/>
  <c r="E238" i="9"/>
  <c r="B238" i="9"/>
  <c r="M237" i="9"/>
  <c r="L237" i="9"/>
  <c r="E237" i="9"/>
  <c r="M236" i="9"/>
  <c r="L236" i="9"/>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B159" i="9" s="1"/>
  <c r="G159" i="9"/>
  <c r="F159" i="9"/>
  <c r="H158" i="9"/>
  <c r="G158" i="9"/>
  <c r="F158" i="9"/>
  <c r="E158" i="9"/>
  <c r="B158" i="9" s="1"/>
  <c r="H157" i="9"/>
  <c r="E157" i="9" s="1"/>
  <c r="B157" i="9" s="1"/>
  <c r="G157" i="9"/>
  <c r="F157" i="9"/>
  <c r="F156" i="9"/>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H142" i="9"/>
  <c r="G142" i="9"/>
  <c r="F142" i="9"/>
  <c r="E142" i="9"/>
  <c r="B142" i="9" s="1"/>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E117" i="9" s="1"/>
  <c r="G117" i="9"/>
  <c r="F117" i="9"/>
  <c r="B117" i="9"/>
  <c r="H116" i="9"/>
  <c r="G116" i="9"/>
  <c r="F116" i="9"/>
  <c r="E116" i="9"/>
  <c r="B116" i="9" s="1"/>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E57" i="9" s="1"/>
  <c r="B57" i="9" s="1"/>
  <c r="G57" i="9"/>
  <c r="F57" i="9"/>
  <c r="H56" i="9"/>
  <c r="E56" i="9" s="1"/>
  <c r="B56" i="9" s="1"/>
  <c r="G56" i="9"/>
  <c r="F56" i="9"/>
  <c r="H55" i="9"/>
  <c r="G55" i="9"/>
  <c r="F55" i="9"/>
  <c r="E55" i="9"/>
  <c r="B55" i="9" s="1"/>
  <c r="H54" i="9"/>
  <c r="E54" i="9" s="1"/>
  <c r="B54" i="9" s="1"/>
  <c r="G54" i="9"/>
  <c r="F54" i="9"/>
  <c r="H53" i="9"/>
  <c r="E53" i="9" s="1"/>
  <c r="B53" i="9" s="1"/>
  <c r="G53" i="9"/>
  <c r="F53" i="9"/>
  <c r="H52" i="9"/>
  <c r="E52" i="9" s="1"/>
  <c r="B52" i="9" s="1"/>
  <c r="G52" i="9"/>
  <c r="F52" i="9"/>
  <c r="H51" i="9"/>
  <c r="G51" i="9"/>
  <c r="F51" i="9"/>
  <c r="E51" i="9"/>
  <c r="B51" i="9" s="1"/>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E37" i="9" s="1"/>
  <c r="B37" i="9" s="1"/>
  <c r="G37" i="9"/>
  <c r="F37" i="9"/>
  <c r="H36" i="9"/>
  <c r="G36" i="9"/>
  <c r="F36" i="9"/>
  <c r="H35" i="9"/>
  <c r="G35" i="9"/>
  <c r="F35" i="9"/>
  <c r="E35" i="9"/>
  <c r="B35" i="9" s="1"/>
  <c r="H34" i="9"/>
  <c r="E34" i="9" s="1"/>
  <c r="B34" i="9" s="1"/>
  <c r="G34" i="9"/>
  <c r="F34" i="9"/>
  <c r="H33" i="9"/>
  <c r="G33" i="9"/>
  <c r="F33" i="9"/>
  <c r="E33" i="9"/>
  <c r="B33" i="9" s="1"/>
  <c r="H32" i="9"/>
  <c r="E32" i="9" s="1"/>
  <c r="B32" i="9" s="1"/>
  <c r="G32" i="9"/>
  <c r="F32" i="9"/>
  <c r="H31" i="9"/>
  <c r="G31" i="9"/>
  <c r="F31" i="9"/>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F24" i="9"/>
  <c r="F4" i="9"/>
  <c r="O3" i="9"/>
  <c r="G296" i="9" s="1"/>
  <c r="E296" i="9" s="1"/>
  <c r="I3" i="9"/>
  <c r="G309" i="9" s="1"/>
  <c r="H3" i="9"/>
  <c r="G3" i="9"/>
  <c r="D104" i="8"/>
  <c r="D97" i="8"/>
  <c r="D92" i="8"/>
  <c r="D87" i="8"/>
  <c r="D82" i="8"/>
  <c r="D77" i="8"/>
  <c r="D72" i="8"/>
  <c r="D67" i="8"/>
  <c r="D62" i="8"/>
  <c r="D57" i="8"/>
  <c r="D52" i="8"/>
  <c r="D51" i="8"/>
  <c r="D46" i="8"/>
  <c r="D45" i="8"/>
  <c r="D37" i="8"/>
  <c r="C1614" i="1" s="1"/>
  <c r="D27" i="8"/>
  <c r="D25" i="8" s="1"/>
  <c r="C1602" i="1" s="1"/>
  <c r="D18" i="8"/>
  <c r="D8" i="8"/>
  <c r="D6" i="8" s="1"/>
  <c r="C1583" i="1" s="1"/>
  <c r="E44" i="7"/>
  <c r="D44" i="7"/>
  <c r="E39" i="7"/>
  <c r="D39" i="7"/>
  <c r="E38" i="7"/>
  <c r="D38" i="7"/>
  <c r="E30" i="7"/>
  <c r="D30" i="7"/>
  <c r="E23" i="7"/>
  <c r="D23" i="7"/>
  <c r="E22" i="7"/>
  <c r="D22" i="7"/>
  <c r="E14" i="7"/>
  <c r="D14" i="7"/>
  <c r="E7" i="7"/>
  <c r="D1540" i="1" s="1"/>
  <c r="D7" i="7"/>
  <c r="C1540" i="1" s="1"/>
  <c r="E6" i="7"/>
  <c r="D6" i="7"/>
  <c r="C1539" i="1" s="1"/>
  <c r="E5" i="7"/>
  <c r="D5" i="7"/>
  <c r="C1538"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185" i="1" s="1"/>
  <c r="H1185" i="1" s="1"/>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D45" i="5"/>
  <c r="F44" i="5"/>
  <c r="F43" i="5"/>
  <c r="F42" i="5"/>
  <c r="E41" i="5"/>
  <c r="D41" i="5"/>
  <c r="F41" i="5" s="1"/>
  <c r="F40" i="5"/>
  <c r="F39" i="5"/>
  <c r="F38" i="5"/>
  <c r="F37" i="5"/>
  <c r="F36" i="5"/>
  <c r="E35" i="5"/>
  <c r="D1040" i="1" s="1"/>
  <c r="H1040" i="1" s="1"/>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3" i="1" s="1"/>
  <c r="D428" i="4"/>
  <c r="F428" i="4" s="1"/>
  <c r="E427" i="4"/>
  <c r="D427" i="4"/>
  <c r="D648" i="4" s="1"/>
  <c r="F648" i="4" s="1"/>
  <c r="E426" i="4"/>
  <c r="E647" i="4" s="1"/>
  <c r="D641" i="1"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5" i="4"/>
  <c r="F334" i="4"/>
  <c r="F333" i="4"/>
  <c r="F332" i="4"/>
  <c r="F331" i="4"/>
  <c r="F330" i="4"/>
  <c r="F329" i="4"/>
  <c r="F328" i="4"/>
  <c r="E327" i="4"/>
  <c r="D327" i="4"/>
  <c r="F327" i="4" s="1"/>
  <c r="F326" i="4"/>
  <c r="F325" i="4"/>
  <c r="F324" i="4"/>
  <c r="F323" i="4"/>
  <c r="E322" i="4"/>
  <c r="D317" i="1" s="1"/>
  <c r="D322" i="4"/>
  <c r="E321" i="4"/>
  <c r="D316" i="1" s="1"/>
  <c r="F320" i="4"/>
  <c r="F319" i="4"/>
  <c r="F318" i="4"/>
  <c r="F317" i="4"/>
  <c r="F316" i="4"/>
  <c r="F315" i="4"/>
  <c r="E314" i="4"/>
  <c r="D314" i="4"/>
  <c r="F314" i="4" s="1"/>
  <c r="F313" i="4"/>
  <c r="F312" i="4"/>
  <c r="F311" i="4"/>
  <c r="E310" i="4"/>
  <c r="D310" i="4"/>
  <c r="F310" i="4" s="1"/>
  <c r="E309" i="4"/>
  <c r="E308" i="4" s="1"/>
  <c r="D303" i="1"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5" i="4"/>
  <c r="F165" i="4" s="1"/>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F141" i="4" s="1"/>
  <c r="E140" i="4"/>
  <c r="F139" i="4"/>
  <c r="F138" i="4"/>
  <c r="F137" i="4"/>
  <c r="F136" i="4"/>
  <c r="E135" i="4"/>
  <c r="D131" i="1" s="1"/>
  <c r="D135" i="4"/>
  <c r="E134" i="4"/>
  <c r="D130" i="1" s="1"/>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C1682" i="1"/>
  <c r="C1681" i="1"/>
  <c r="H1681" i="1" s="1"/>
  <c r="C1680" i="1"/>
  <c r="G1679" i="1"/>
  <c r="C1679" i="1"/>
  <c r="H1679" i="1" s="1"/>
  <c r="C1678" i="1"/>
  <c r="G1677" i="1"/>
  <c r="C1677" i="1"/>
  <c r="H1677" i="1" s="1"/>
  <c r="C1676" i="1"/>
  <c r="G1675" i="1"/>
  <c r="C1675" i="1"/>
  <c r="H1675" i="1" s="1"/>
  <c r="C1674" i="1"/>
  <c r="G1673" i="1"/>
  <c r="C1673" i="1"/>
  <c r="H1673" i="1" s="1"/>
  <c r="C1672" i="1"/>
  <c r="G1671" i="1"/>
  <c r="C1671" i="1"/>
  <c r="H1671" i="1" s="1"/>
  <c r="C1670" i="1"/>
  <c r="G1669" i="1"/>
  <c r="C1669" i="1"/>
  <c r="H1669" i="1" s="1"/>
  <c r="C1668" i="1"/>
  <c r="G1667" i="1"/>
  <c r="C1667" i="1"/>
  <c r="H1667" i="1" s="1"/>
  <c r="C1666" i="1"/>
  <c r="G1665" i="1"/>
  <c r="C1665" i="1"/>
  <c r="H1665" i="1" s="1"/>
  <c r="C1664" i="1"/>
  <c r="G1663" i="1"/>
  <c r="C1663" i="1"/>
  <c r="H1663" i="1" s="1"/>
  <c r="C1662" i="1"/>
  <c r="G1661" i="1"/>
  <c r="C1661" i="1"/>
  <c r="H1661" i="1" s="1"/>
  <c r="C1660" i="1"/>
  <c r="G1659" i="1"/>
  <c r="C1659" i="1"/>
  <c r="H1659" i="1" s="1"/>
  <c r="C1658" i="1"/>
  <c r="G1657" i="1"/>
  <c r="C1657" i="1"/>
  <c r="H1657" i="1" s="1"/>
  <c r="C1656" i="1"/>
  <c r="G1655" i="1"/>
  <c r="C1655" i="1"/>
  <c r="H1655" i="1" s="1"/>
  <c r="C1654" i="1"/>
  <c r="G1653" i="1"/>
  <c r="C1653" i="1"/>
  <c r="H1653" i="1" s="1"/>
  <c r="C1652" i="1"/>
  <c r="G1651" i="1"/>
  <c r="C1651" i="1"/>
  <c r="H1651" i="1" s="1"/>
  <c r="C1650" i="1"/>
  <c r="G1649" i="1"/>
  <c r="C1649" i="1"/>
  <c r="H1649" i="1" s="1"/>
  <c r="C1648" i="1"/>
  <c r="G1647" i="1"/>
  <c r="C1647" i="1"/>
  <c r="H1647" i="1" s="1"/>
  <c r="C1646" i="1"/>
  <c r="G1645" i="1"/>
  <c r="C1645" i="1"/>
  <c r="H1645" i="1" s="1"/>
  <c r="C1644" i="1"/>
  <c r="G1643" i="1"/>
  <c r="C1643" i="1"/>
  <c r="H1643" i="1" s="1"/>
  <c r="C1642" i="1"/>
  <c r="G1641" i="1"/>
  <c r="C1641" i="1"/>
  <c r="H1641" i="1" s="1"/>
  <c r="C1640" i="1"/>
  <c r="G1639" i="1"/>
  <c r="C1639" i="1"/>
  <c r="H1639" i="1" s="1"/>
  <c r="C1638" i="1"/>
  <c r="G1637" i="1"/>
  <c r="C1637" i="1"/>
  <c r="H1637" i="1" s="1"/>
  <c r="C1636" i="1"/>
  <c r="G1635" i="1"/>
  <c r="C1635" i="1"/>
  <c r="H1635" i="1" s="1"/>
  <c r="C1634" i="1"/>
  <c r="G1633" i="1"/>
  <c r="C1633" i="1"/>
  <c r="H1633" i="1" s="1"/>
  <c r="C1632" i="1"/>
  <c r="G1631" i="1"/>
  <c r="C1631" i="1"/>
  <c r="H1631" i="1" s="1"/>
  <c r="C1630" i="1"/>
  <c r="G1629" i="1"/>
  <c r="C1629" i="1"/>
  <c r="H1629" i="1" s="1"/>
  <c r="C1628" i="1"/>
  <c r="G1627" i="1"/>
  <c r="C1627" i="1"/>
  <c r="H1627" i="1" s="1"/>
  <c r="C1626" i="1"/>
  <c r="G1625" i="1"/>
  <c r="C1625" i="1"/>
  <c r="H1625" i="1" s="1"/>
  <c r="C1624" i="1"/>
  <c r="G1623" i="1"/>
  <c r="C1623" i="1"/>
  <c r="H1623" i="1" s="1"/>
  <c r="C1622" i="1"/>
  <c r="H1620" i="1"/>
  <c r="C1620" i="1"/>
  <c r="G1620" i="1" s="1"/>
  <c r="G1619" i="1"/>
  <c r="C1619" i="1"/>
  <c r="H1619" i="1" s="1"/>
  <c r="H1618" i="1"/>
  <c r="C1618" i="1"/>
  <c r="G1618" i="1" s="1"/>
  <c r="G1617" i="1"/>
  <c r="C1617" i="1"/>
  <c r="H1617" i="1" s="1"/>
  <c r="H1616" i="1"/>
  <c r="C1616" i="1"/>
  <c r="G1616" i="1" s="1"/>
  <c r="G1615" i="1"/>
  <c r="C1615" i="1"/>
  <c r="H1615" i="1" s="1"/>
  <c r="G1613" i="1"/>
  <c r="C1613" i="1"/>
  <c r="H1613" i="1" s="1"/>
  <c r="H1612" i="1"/>
  <c r="C1612" i="1"/>
  <c r="G1612" i="1" s="1"/>
  <c r="G1611" i="1"/>
  <c r="C1611" i="1"/>
  <c r="H1611" i="1" s="1"/>
  <c r="H1610" i="1"/>
  <c r="C1610" i="1"/>
  <c r="G1610" i="1" s="1"/>
  <c r="G1609" i="1"/>
  <c r="C1609" i="1"/>
  <c r="H1609" i="1" s="1"/>
  <c r="H1608" i="1"/>
  <c r="C1608" i="1"/>
  <c r="G1608" i="1" s="1"/>
  <c r="G1607" i="1"/>
  <c r="C1607" i="1"/>
  <c r="H1607" i="1" s="1"/>
  <c r="H1606" i="1"/>
  <c r="C1606" i="1"/>
  <c r="G1606" i="1" s="1"/>
  <c r="C1605" i="1"/>
  <c r="H1605" i="1" s="1"/>
  <c r="G1603" i="1"/>
  <c r="C1603" i="1"/>
  <c r="H1603" i="1" s="1"/>
  <c r="G1601" i="1"/>
  <c r="C1601" i="1"/>
  <c r="H1601" i="1" s="1"/>
  <c r="H1600" i="1"/>
  <c r="C1600" i="1"/>
  <c r="G1600" i="1" s="1"/>
  <c r="G1599" i="1"/>
  <c r="C1599" i="1"/>
  <c r="H1599" i="1" s="1"/>
  <c r="H1598" i="1"/>
  <c r="C1598" i="1"/>
  <c r="G1598" i="1" s="1"/>
  <c r="G1597" i="1"/>
  <c r="C1597" i="1"/>
  <c r="H1597" i="1" s="1"/>
  <c r="H1596" i="1"/>
  <c r="C1596" i="1"/>
  <c r="G1596" i="1" s="1"/>
  <c r="G1595" i="1"/>
  <c r="C1595" i="1"/>
  <c r="H1595" i="1" s="1"/>
  <c r="H1594" i="1"/>
  <c r="C1594" i="1"/>
  <c r="G1594" i="1" s="1"/>
  <c r="G1593" i="1"/>
  <c r="C1593" i="1"/>
  <c r="H1593" i="1" s="1"/>
  <c r="H1592" i="1"/>
  <c r="C1592" i="1"/>
  <c r="G1592" i="1" s="1"/>
  <c r="G1591" i="1"/>
  <c r="C1591" i="1"/>
  <c r="H1591" i="1" s="1"/>
  <c r="H1590" i="1"/>
  <c r="C1590" i="1"/>
  <c r="G1590" i="1" s="1"/>
  <c r="G1589" i="1"/>
  <c r="C1589" i="1"/>
  <c r="H1589" i="1" s="1"/>
  <c r="H1588" i="1"/>
  <c r="C1588" i="1"/>
  <c r="G1588" i="1" s="1"/>
  <c r="G1587" i="1"/>
  <c r="C1587" i="1"/>
  <c r="H1587" i="1" s="1"/>
  <c r="H1586" i="1"/>
  <c r="C1586" i="1"/>
  <c r="G1586" i="1" s="1"/>
  <c r="H1584" i="1"/>
  <c r="C1584" i="1"/>
  <c r="G1584" i="1" s="1"/>
  <c r="H1582"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D1542" i="1"/>
  <c r="C1542" i="1"/>
  <c r="H1541" i="1"/>
  <c r="D1541" i="1"/>
  <c r="J1541" i="1" s="1"/>
  <c r="C1541" i="1"/>
  <c r="G1541" i="1" s="1"/>
  <c r="I1541" i="1" s="1"/>
  <c r="D1539" i="1"/>
  <c r="D1538"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D1510" i="1"/>
  <c r="H1509" i="1"/>
  <c r="D1509" i="1"/>
  <c r="C1509" i="1"/>
  <c r="G1509" i="1" s="1"/>
  <c r="D1508" i="1"/>
  <c r="H1508" i="1" s="1"/>
  <c r="C1508" i="1"/>
  <c r="H1507" i="1"/>
  <c r="D1507" i="1"/>
  <c r="C1507" i="1"/>
  <c r="G1507" i="1" s="1"/>
  <c r="D1506" i="1"/>
  <c r="H1506" i="1" s="1"/>
  <c r="C1506" i="1"/>
  <c r="H1505" i="1"/>
  <c r="D1505" i="1"/>
  <c r="C1505" i="1"/>
  <c r="G1505" i="1" s="1"/>
  <c r="D1504" i="1"/>
  <c r="H1504" i="1" s="1"/>
  <c r="C1504" i="1"/>
  <c r="H1503" i="1"/>
  <c r="D1503" i="1"/>
  <c r="C1503" i="1"/>
  <c r="G1503" i="1" s="1"/>
  <c r="D1502" i="1"/>
  <c r="H1502" i="1" s="1"/>
  <c r="C1502" i="1"/>
  <c r="H1501" i="1"/>
  <c r="D1501" i="1"/>
  <c r="C1501" i="1"/>
  <c r="G1501" i="1" s="1"/>
  <c r="D1500" i="1"/>
  <c r="H1500" i="1" s="1"/>
  <c r="C1500" i="1"/>
  <c r="H1499" i="1"/>
  <c r="D1499" i="1"/>
  <c r="C1499" i="1"/>
  <c r="G1499" i="1" s="1"/>
  <c r="D1498" i="1"/>
  <c r="H1498" i="1" s="1"/>
  <c r="C1498" i="1"/>
  <c r="H1497" i="1"/>
  <c r="D1497" i="1"/>
  <c r="C1497" i="1"/>
  <c r="G1497" i="1" s="1"/>
  <c r="D1496" i="1"/>
  <c r="H1496" i="1" s="1"/>
  <c r="C1496" i="1"/>
  <c r="H1495" i="1"/>
  <c r="D1495" i="1"/>
  <c r="C1495" i="1"/>
  <c r="G1495" i="1" s="1"/>
  <c r="D1494" i="1"/>
  <c r="H1494" i="1" s="1"/>
  <c r="C1494" i="1"/>
  <c r="H1493" i="1"/>
  <c r="D1493" i="1"/>
  <c r="C1493" i="1"/>
  <c r="G1493" i="1" s="1"/>
  <c r="D1492" i="1"/>
  <c r="H1492" i="1" s="1"/>
  <c r="C1492" i="1"/>
  <c r="H1491" i="1"/>
  <c r="D1491" i="1"/>
  <c r="C1491" i="1"/>
  <c r="G1491" i="1" s="1"/>
  <c r="D1490" i="1"/>
  <c r="H1490" i="1" s="1"/>
  <c r="C1490" i="1"/>
  <c r="H1489" i="1"/>
  <c r="D1489" i="1"/>
  <c r="C1489" i="1"/>
  <c r="G1489" i="1" s="1"/>
  <c r="D1488" i="1"/>
  <c r="H1488" i="1" s="1"/>
  <c r="C1488" i="1"/>
  <c r="H1487" i="1"/>
  <c r="D1487" i="1"/>
  <c r="C1487" i="1"/>
  <c r="G1487" i="1" s="1"/>
  <c r="D1486" i="1"/>
  <c r="H1486" i="1" s="1"/>
  <c r="C1486" i="1"/>
  <c r="C1485" i="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H1457" i="1"/>
  <c r="D1457" i="1"/>
  <c r="C1457" i="1"/>
  <c r="G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C1431" i="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D1389" i="1"/>
  <c r="C1389" i="1"/>
  <c r="D1388" i="1"/>
  <c r="H1388" i="1" s="1"/>
  <c r="C1388" i="1"/>
  <c r="D1387" i="1"/>
  <c r="C1387" i="1"/>
  <c r="G1387" i="1" s="1"/>
  <c r="D1386" i="1"/>
  <c r="H1386" i="1" s="1"/>
  <c r="C1386" i="1"/>
  <c r="D1385" i="1"/>
  <c r="C1385" i="1"/>
  <c r="G1385" i="1" s="1"/>
  <c r="D1384" i="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D1299" i="1"/>
  <c r="H1299" i="1" s="1"/>
  <c r="C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D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C1259" i="1"/>
  <c r="D1258" i="1"/>
  <c r="H1258" i="1" s="1"/>
  <c r="C1258" i="1"/>
  <c r="D1257" i="1"/>
  <c r="H1257" i="1" s="1"/>
  <c r="C1257" i="1"/>
  <c r="C1256"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D1200" i="1"/>
  <c r="H1200" i="1" s="1"/>
  <c r="C1200" i="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D1188" i="1"/>
  <c r="H1188" i="1" s="1"/>
  <c r="C1188" i="1"/>
  <c r="D1187" i="1"/>
  <c r="H1187" i="1" s="1"/>
  <c r="C1187" i="1"/>
  <c r="H1186" i="1"/>
  <c r="D1186" i="1"/>
  <c r="C1186" i="1"/>
  <c r="G1186" i="1" s="1"/>
  <c r="C1185" i="1"/>
  <c r="D1184" i="1"/>
  <c r="H1184" i="1" s="1"/>
  <c r="C1184" i="1"/>
  <c r="D1183" i="1"/>
  <c r="H1183" i="1" s="1"/>
  <c r="C1183" i="1"/>
  <c r="H1179" i="1"/>
  <c r="D1179" i="1"/>
  <c r="C1179" i="1"/>
  <c r="G1179"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H1154" i="1" s="1"/>
  <c r="C1154" i="1"/>
  <c r="H1153" i="1"/>
  <c r="D1153" i="1"/>
  <c r="C1153" i="1"/>
  <c r="G1153" i="1" s="1"/>
  <c r="D1152"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D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D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C1093" i="1"/>
  <c r="D1092" i="1"/>
  <c r="H1092" i="1" s="1"/>
  <c r="C1092" i="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D1076" i="1"/>
  <c r="H1076" i="1" s="1"/>
  <c r="C1076" i="1"/>
  <c r="D1075" i="1"/>
  <c r="H1075" i="1" s="1"/>
  <c r="C1075"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H1061" i="1"/>
  <c r="D1061" i="1"/>
  <c r="C1061" i="1"/>
  <c r="G1061" i="1" s="1"/>
  <c r="D1060" i="1"/>
  <c r="H1060" i="1" s="1"/>
  <c r="C1060" i="1"/>
  <c r="D1059" i="1"/>
  <c r="H1059" i="1" s="1"/>
  <c r="C1059" i="1"/>
  <c r="D1058" i="1"/>
  <c r="H1058" i="1" s="1"/>
  <c r="C1058" i="1"/>
  <c r="C1057" i="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6" i="1"/>
  <c r="H1046" i="1" s="1"/>
  <c r="C1046" i="1"/>
  <c r="H1045" i="1"/>
  <c r="D1045" i="1"/>
  <c r="C1045" i="1"/>
  <c r="G1045" i="1" s="1"/>
  <c r="D1044" i="1"/>
  <c r="H1044" i="1" s="1"/>
  <c r="C1044" i="1"/>
  <c r="H1043" i="1"/>
  <c r="D1043" i="1"/>
  <c r="C1043" i="1"/>
  <c r="G1043" i="1" s="1"/>
  <c r="D1042" i="1"/>
  <c r="H1042" i="1" s="1"/>
  <c r="C1042" i="1"/>
  <c r="H1041" i="1"/>
  <c r="D1041" i="1"/>
  <c r="C1041" i="1"/>
  <c r="G1041" i="1" s="1"/>
  <c r="C1040" i="1"/>
  <c r="D1039" i="1"/>
  <c r="H1039" i="1" s="1"/>
  <c r="C1039" i="1"/>
  <c r="D1038" i="1"/>
  <c r="H1038" i="1" s="1"/>
  <c r="C1038" i="1"/>
  <c r="H1037" i="1"/>
  <c r="D1037" i="1"/>
  <c r="C1037" i="1"/>
  <c r="G1037" i="1" s="1"/>
  <c r="D1036" i="1"/>
  <c r="H1036" i="1" s="1"/>
  <c r="C1036" i="1"/>
  <c r="D1035" i="1"/>
  <c r="H1035" i="1" s="1"/>
  <c r="C1035" i="1"/>
  <c r="D1034" i="1"/>
  <c r="H1034" i="1" s="1"/>
  <c r="C1034" i="1"/>
  <c r="H1033" i="1"/>
  <c r="D1033" i="1"/>
  <c r="C1033" i="1"/>
  <c r="G1033" i="1" s="1"/>
  <c r="D1032" i="1"/>
  <c r="H1032" i="1" s="1"/>
  <c r="C1032" i="1"/>
  <c r="D1031" i="1"/>
  <c r="H1031" i="1" s="1"/>
  <c r="C1031" i="1"/>
  <c r="D1030" i="1"/>
  <c r="H1030" i="1" s="1"/>
  <c r="C1030" i="1"/>
  <c r="H1029" i="1"/>
  <c r="D1029" i="1"/>
  <c r="C1029" i="1"/>
  <c r="G1029" i="1" s="1"/>
  <c r="D1028" i="1"/>
  <c r="H1028" i="1" s="1"/>
  <c r="C1028" i="1"/>
  <c r="D1027" i="1"/>
  <c r="H1027" i="1" s="1"/>
  <c r="C1027" i="1"/>
  <c r="D1026" i="1"/>
  <c r="H1026" i="1" s="1"/>
  <c r="C1026" i="1"/>
  <c r="H1025" i="1"/>
  <c r="D1025" i="1"/>
  <c r="C1025" i="1"/>
  <c r="G1025" i="1" s="1"/>
  <c r="C1024" i="1"/>
  <c r="D1023" i="1"/>
  <c r="H1023" i="1" s="1"/>
  <c r="C1023" i="1"/>
  <c r="D1022" i="1"/>
  <c r="H1022" i="1" s="1"/>
  <c r="C1022" i="1"/>
  <c r="H1021" i="1"/>
  <c r="D1021" i="1"/>
  <c r="C1021" i="1"/>
  <c r="G1021" i="1" s="1"/>
  <c r="D1020" i="1"/>
  <c r="H1020" i="1" s="1"/>
  <c r="C1020" i="1"/>
  <c r="H1019" i="1"/>
  <c r="D1019" i="1"/>
  <c r="C1019" i="1"/>
  <c r="G1019" i="1" s="1"/>
  <c r="D1018" i="1"/>
  <c r="H1018" i="1" s="1"/>
  <c r="C1018" i="1"/>
  <c r="C1017" i="1"/>
  <c r="D1016" i="1"/>
  <c r="H1016" i="1" s="1"/>
  <c r="C1016" i="1"/>
  <c r="H1015" i="1"/>
  <c r="D1015" i="1"/>
  <c r="C1015" i="1"/>
  <c r="G1015" i="1" s="1"/>
  <c r="D1014" i="1"/>
  <c r="H1014" i="1" s="1"/>
  <c r="C1014" i="1"/>
  <c r="D1013" i="1"/>
  <c r="H1013" i="1" s="1"/>
  <c r="C1013" i="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C649" i="1"/>
  <c r="D648" i="1"/>
  <c r="C648" i="1"/>
  <c r="D647" i="1"/>
  <c r="C647" i="1"/>
  <c r="H647" i="1" s="1"/>
  <c r="D646" i="1"/>
  <c r="C646" i="1"/>
  <c r="H646" i="1" s="1"/>
  <c r="D645" i="1"/>
  <c r="C645" i="1"/>
  <c r="H645" i="1" s="1"/>
  <c r="C642" i="1"/>
  <c r="C641" i="1"/>
  <c r="D636" i="1"/>
  <c r="C636" i="1"/>
  <c r="D635" i="1"/>
  <c r="C635"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C423" i="1"/>
  <c r="C422" i="1"/>
  <c r="C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C331" i="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C317"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D301" i="1"/>
  <c r="C301" i="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D271" i="1"/>
  <c r="C271" i="1"/>
  <c r="H271" i="1" s="1"/>
  <c r="D270" i="1"/>
  <c r="C270" i="1"/>
  <c r="D269" i="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D196" i="1"/>
  <c r="C196" i="1"/>
  <c r="H196" i="1" s="1"/>
  <c r="D195" i="1"/>
  <c r="C195" i="1"/>
  <c r="H195" i="1" s="1"/>
  <c r="D194" i="1"/>
  <c r="C194" i="1"/>
  <c r="H194" i="1" s="1"/>
  <c r="D193" i="1"/>
  <c r="C193" i="1"/>
  <c r="H193" i="1" s="1"/>
  <c r="D192" i="1"/>
  <c r="C192" i="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D171" i="1"/>
  <c r="C171" i="1"/>
  <c r="H171" i="1" s="1"/>
  <c r="D170" i="1"/>
  <c r="C170" i="1"/>
  <c r="H170" i="1" s="1"/>
  <c r="D169" i="1"/>
  <c r="C169" i="1"/>
  <c r="H169" i="1" s="1"/>
  <c r="D168" i="1"/>
  <c r="C168" i="1"/>
  <c r="H168" i="1" s="1"/>
  <c r="D167" i="1"/>
  <c r="C167" i="1"/>
  <c r="H167" i="1" s="1"/>
  <c r="C166" i="1"/>
  <c r="D165" i="1"/>
  <c r="C165" i="1"/>
  <c r="H165" i="1" s="1"/>
  <c r="D164" i="1"/>
  <c r="C164" i="1"/>
  <c r="H164" i="1" s="1"/>
  <c r="D163" i="1"/>
  <c r="C163" i="1"/>
  <c r="D162" i="1"/>
  <c r="C162" i="1"/>
  <c r="D161" i="1"/>
  <c r="C161"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C131" i="1"/>
  <c r="D129" i="1"/>
  <c r="C129" i="1"/>
  <c r="H129" i="1" s="1"/>
  <c r="D128" i="1"/>
  <c r="C128" i="1"/>
  <c r="H128" i="1" s="1"/>
  <c r="D127" i="1"/>
  <c r="C127" i="1"/>
  <c r="H127" i="1" s="1"/>
  <c r="D126" i="1"/>
  <c r="C126" i="1"/>
  <c r="H126" i="1" s="1"/>
  <c r="D125" i="1"/>
  <c r="C125" i="1"/>
  <c r="H125" i="1" s="1"/>
  <c r="D124" i="1"/>
  <c r="C124" i="1"/>
  <c r="D123" i="1"/>
  <c r="C123" i="1"/>
  <c r="H123" i="1" s="1"/>
  <c r="D122" i="1"/>
  <c r="C122" i="1"/>
  <c r="D121"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D105" i="1"/>
  <c r="H105" i="1" s="1"/>
  <c r="C105" i="1"/>
  <c r="G105" i="1" s="1"/>
  <c r="D104" i="1"/>
  <c r="H104" i="1" s="1"/>
  <c r="C104" i="1"/>
  <c r="G104" i="1" s="1"/>
  <c r="D103" i="1"/>
  <c r="H103" i="1" s="1"/>
  <c r="C103" i="1"/>
  <c r="G103" i="1" s="1"/>
  <c r="D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H82" i="1"/>
  <c r="D82" i="1"/>
  <c r="C82" i="1"/>
  <c r="G82" i="1" s="1"/>
  <c r="D81" i="1"/>
  <c r="H81" i="1" s="1"/>
  <c r="C81" i="1"/>
  <c r="D80" i="1"/>
  <c r="H80" i="1" s="1"/>
  <c r="C80" i="1"/>
  <c r="G80" i="1" s="1"/>
  <c r="D79" i="1"/>
  <c r="H79" i="1" s="1"/>
  <c r="C79" i="1"/>
  <c r="D78" i="1"/>
  <c r="D77" i="1"/>
  <c r="H77" i="1" s="1"/>
  <c r="C77" i="1"/>
  <c r="G77" i="1" s="1"/>
  <c r="D76" i="1"/>
  <c r="H76" i="1" s="1"/>
  <c r="C76" i="1"/>
  <c r="G76" i="1" s="1"/>
  <c r="H75" i="1"/>
  <c r="D75" i="1"/>
  <c r="C75" i="1"/>
  <c r="G75" i="1" s="1"/>
  <c r="D74" i="1"/>
  <c r="H74" i="1" s="1"/>
  <c r="C74" i="1"/>
  <c r="G74" i="1" s="1"/>
  <c r="D73" i="1"/>
  <c r="H73" i="1" s="1"/>
  <c r="C73" i="1"/>
  <c r="G73" i="1" s="1"/>
  <c r="D72" i="1"/>
  <c r="H72" i="1" s="1"/>
  <c r="C72" i="1"/>
  <c r="G72" i="1" s="1"/>
  <c r="H71" i="1"/>
  <c r="D71" i="1"/>
  <c r="C71" i="1"/>
  <c r="G71" i="1" s="1"/>
  <c r="D70" i="1"/>
  <c r="H70" i="1" s="1"/>
  <c r="C70" i="1"/>
  <c r="G70" i="1" s="1"/>
  <c r="D69" i="1"/>
  <c r="H69" i="1" s="1"/>
  <c r="C69" i="1"/>
  <c r="G69" i="1" s="1"/>
  <c r="H68" i="1"/>
  <c r="D68" i="1"/>
  <c r="C68" i="1"/>
  <c r="G68" i="1" s="1"/>
  <c r="D67" i="1"/>
  <c r="H67" i="1" s="1"/>
  <c r="C67" i="1"/>
  <c r="G67" i="1" s="1"/>
  <c r="D66" i="1"/>
  <c r="H66" i="1" s="1"/>
  <c r="C66" i="1"/>
  <c r="G66" i="1" s="1"/>
  <c r="D65" i="1"/>
  <c r="H65" i="1" s="1"/>
  <c r="C65" i="1"/>
  <c r="D64" i="1"/>
  <c r="H64" i="1" s="1"/>
  <c r="C64" i="1"/>
  <c r="D63" i="1"/>
  <c r="H63" i="1" s="1"/>
  <c r="C63" i="1"/>
  <c r="G63" i="1" s="1"/>
  <c r="D62" i="1"/>
  <c r="H62" i="1" s="1"/>
  <c r="C62" i="1"/>
  <c r="G62" i="1" s="1"/>
  <c r="H61" i="1"/>
  <c r="D61" i="1"/>
  <c r="C61" i="1"/>
  <c r="G61" i="1" s="1"/>
  <c r="D60" i="1"/>
  <c r="H60" i="1" s="1"/>
  <c r="C60" i="1"/>
  <c r="G60" i="1" s="1"/>
  <c r="D59" i="1"/>
  <c r="H59" i="1" s="1"/>
  <c r="C59" i="1"/>
  <c r="G59" i="1" s="1"/>
  <c r="D58" i="1"/>
  <c r="H58" i="1" s="1"/>
  <c r="C58" i="1"/>
  <c r="G58" i="1" s="1"/>
  <c r="D57" i="1"/>
  <c r="H57" i="1" s="1"/>
  <c r="C57" i="1"/>
  <c r="G57" i="1" s="1"/>
  <c r="H56" i="1"/>
  <c r="D56" i="1"/>
  <c r="C56" i="1"/>
  <c r="G56" i="1" s="1"/>
  <c r="D55" i="1"/>
  <c r="H55" i="1" s="1"/>
  <c r="C55" i="1"/>
  <c r="G55" i="1" s="1"/>
  <c r="D54" i="1"/>
  <c r="H54" i="1" s="1"/>
  <c r="C54" i="1"/>
  <c r="G54" i="1" s="1"/>
  <c r="D53" i="1"/>
  <c r="H53" i="1" s="1"/>
  <c r="C53" i="1"/>
  <c r="G53" i="1" s="1"/>
  <c r="D52" i="1"/>
  <c r="H52" i="1" s="1"/>
  <c r="C52" i="1"/>
  <c r="G52" i="1" s="1"/>
  <c r="H51" i="1"/>
  <c r="D51" i="1"/>
  <c r="C51" i="1"/>
  <c r="G51" i="1" s="1"/>
  <c r="D50" i="1"/>
  <c r="H50" i="1" s="1"/>
  <c r="C50" i="1"/>
  <c r="G50" i="1" s="1"/>
  <c r="D49" i="1"/>
  <c r="H49" i="1" s="1"/>
  <c r="C49" i="1"/>
  <c r="G49" i="1" s="1"/>
  <c r="D48" i="1"/>
  <c r="H48" i="1" s="1"/>
  <c r="C48" i="1"/>
  <c r="G48" i="1" s="1"/>
  <c r="D47" i="1"/>
  <c r="H47" i="1" s="1"/>
  <c r="C47" i="1"/>
  <c r="G47" i="1" s="1"/>
  <c r="D46" i="1"/>
  <c r="H46" i="1" s="1"/>
  <c r="C46" i="1"/>
  <c r="G46" i="1" s="1"/>
  <c r="C45" i="1"/>
  <c r="D44" i="1"/>
  <c r="H44" i="1" s="1"/>
  <c r="C44" i="1"/>
  <c r="G44" i="1" s="1"/>
  <c r="H43" i="1"/>
  <c r="D43" i="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H34" i="1"/>
  <c r="D34" i="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H20" i="1"/>
  <c r="D20" i="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H5" i="1"/>
  <c r="D5" i="1"/>
  <c r="C5" i="1"/>
  <c r="G5" i="1" s="1"/>
  <c r="D4" i="1"/>
  <c r="H4" i="1" s="1"/>
  <c r="C4" i="1"/>
  <c r="G4" i="1" s="1"/>
  <c r="D3" i="1"/>
  <c r="H3" i="1" s="1"/>
  <c r="C3" i="1"/>
  <c r="G3" i="1" s="1"/>
  <c r="J1542" i="1" l="1"/>
  <c r="E31" i="9"/>
  <c r="B31" i="9" s="1"/>
  <c r="F236" i="9"/>
  <c r="B236" i="9" s="1"/>
  <c r="E329" i="9"/>
  <c r="B329" i="9" s="1"/>
  <c r="E312" i="9"/>
  <c r="B312" i="9" s="1"/>
  <c r="E322" i="9"/>
  <c r="B322" i="9" s="1"/>
  <c r="E326" i="9"/>
  <c r="B326" i="9" s="1"/>
  <c r="E311" i="9"/>
  <c r="B311" i="9" s="1"/>
  <c r="E327" i="9"/>
  <c r="B327" i="9" s="1"/>
  <c r="E36" i="9"/>
  <c r="B36" i="9" s="1"/>
  <c r="E307" i="9"/>
  <c r="B307" i="9" s="1"/>
  <c r="E320" i="9"/>
  <c r="B320" i="9" s="1"/>
  <c r="E324" i="9"/>
  <c r="B324" i="9" s="1"/>
  <c r="H1538" i="1"/>
  <c r="H1539" i="1"/>
  <c r="H1540" i="1"/>
  <c r="G1539" i="1"/>
  <c r="G1542" i="1"/>
  <c r="H1542" i="1"/>
  <c r="H1389" i="1"/>
  <c r="H1387" i="1"/>
  <c r="H1385" i="1"/>
  <c r="H1384" i="1"/>
  <c r="G1389" i="1"/>
  <c r="G1267" i="1"/>
  <c r="G1265" i="1"/>
  <c r="E255" i="5"/>
  <c r="D1259" i="1" s="1"/>
  <c r="H1259" i="1" s="1"/>
  <c r="G1263" i="1"/>
  <c r="C1604" i="1"/>
  <c r="G1604" i="1" s="1"/>
  <c r="H1604" i="1"/>
  <c r="G1605" i="1"/>
  <c r="G1683" i="1"/>
  <c r="G1257" i="1"/>
  <c r="G1681" i="1"/>
  <c r="G1614" i="1"/>
  <c r="H1614" i="1"/>
  <c r="G1602" i="1"/>
  <c r="H1602" i="1"/>
  <c r="H1583" i="1"/>
  <c r="G1583" i="1"/>
  <c r="C1585" i="1"/>
  <c r="F115" i="6"/>
  <c r="G1261" i="1"/>
  <c r="F256" i="5"/>
  <c r="H298" i="1"/>
  <c r="E164" i="4"/>
  <c r="D160" i="1" s="1"/>
  <c r="H172" i="1"/>
  <c r="G1259" i="1"/>
  <c r="D1256" i="1"/>
  <c r="H1256" i="1" s="1"/>
  <c r="F252" i="5"/>
  <c r="G1200" i="1"/>
  <c r="D1182" i="1"/>
  <c r="G1188" i="1"/>
  <c r="F181" i="5"/>
  <c r="G1184" i="1"/>
  <c r="G1092" i="1"/>
  <c r="F82" i="5"/>
  <c r="G1076" i="1"/>
  <c r="G1057" i="1"/>
  <c r="G1059" i="1"/>
  <c r="F45" i="5"/>
  <c r="F35" i="5"/>
  <c r="G1039" i="1"/>
  <c r="G1035" i="1"/>
  <c r="G1031" i="1"/>
  <c r="G1027" i="1"/>
  <c r="E12" i="5"/>
  <c r="D1017" i="1" s="1"/>
  <c r="H1017" i="1" s="1"/>
  <c r="F19" i="5"/>
  <c r="G1023" i="1"/>
  <c r="G1013" i="1"/>
  <c r="F8" i="5"/>
  <c r="H302" i="1"/>
  <c r="H301" i="1"/>
  <c r="H300" i="1"/>
  <c r="H299" i="1"/>
  <c r="H636" i="1"/>
  <c r="H635" i="1"/>
  <c r="B296" i="9"/>
  <c r="H648" i="1"/>
  <c r="H649" i="1"/>
  <c r="F656" i="4"/>
  <c r="H423" i="1"/>
  <c r="H641" i="1"/>
  <c r="E648" i="4"/>
  <c r="D642" i="1" s="1"/>
  <c r="H642" i="1" s="1"/>
  <c r="D421" i="1"/>
  <c r="H421" i="1" s="1"/>
  <c r="D422" i="1"/>
  <c r="H422" i="1" s="1"/>
  <c r="H331" i="1"/>
  <c r="F336" i="4"/>
  <c r="H317" i="1"/>
  <c r="F322" i="4"/>
  <c r="H269" i="1"/>
  <c r="H270" i="1"/>
  <c r="H272" i="1"/>
  <c r="H212" i="1"/>
  <c r="D212" i="1"/>
  <c r="F216" i="4"/>
  <c r="H197" i="1"/>
  <c r="F243" i="9"/>
  <c r="D190" i="1"/>
  <c r="H190" i="1" s="1"/>
  <c r="H192" i="1"/>
  <c r="F194" i="4"/>
  <c r="F239" i="9"/>
  <c r="H166" i="1"/>
  <c r="E152" i="4"/>
  <c r="D148" i="1" s="1"/>
  <c r="F170" i="4"/>
  <c r="H163" i="1"/>
  <c r="H161" i="1"/>
  <c r="H162" i="1"/>
  <c r="F237" i="9"/>
  <c r="D149" i="1"/>
  <c r="H149" i="1" s="1"/>
  <c r="D150" i="1"/>
  <c r="H150" i="1" s="1"/>
  <c r="F154" i="4"/>
  <c r="H131" i="1"/>
  <c r="F135" i="4"/>
  <c r="H121" i="1"/>
  <c r="H122" i="1"/>
  <c r="H124" i="1"/>
  <c r="H108" i="1"/>
  <c r="H113" i="1"/>
  <c r="G79" i="1"/>
  <c r="G81" i="1"/>
  <c r="F83" i="4"/>
  <c r="F49" i="4"/>
  <c r="E49" i="4"/>
  <c r="D45" i="1" s="1"/>
  <c r="H45" i="1" s="1"/>
  <c r="F68" i="4"/>
  <c r="G64" i="1"/>
  <c r="G65" i="1"/>
  <c r="E6" i="4"/>
  <c r="D2" i="1" s="1"/>
  <c r="H106" i="1"/>
  <c r="G106" i="1"/>
  <c r="G108" i="1"/>
  <c r="G110" i="1"/>
  <c r="G112" i="1"/>
  <c r="G114" i="1"/>
  <c r="G116" i="1"/>
  <c r="G118" i="1"/>
  <c r="G120" i="1"/>
  <c r="G122" i="1"/>
  <c r="G124" i="1"/>
  <c r="G126" i="1"/>
  <c r="G128"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1" i="1"/>
  <c r="G245" i="1"/>
  <c r="G249" i="1"/>
  <c r="G253" i="1"/>
  <c r="G107" i="1"/>
  <c r="G109" i="1"/>
  <c r="G111" i="1"/>
  <c r="G113" i="1"/>
  <c r="G115" i="1"/>
  <c r="G117" i="1"/>
  <c r="G119" i="1"/>
  <c r="G121"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3" i="1"/>
  <c r="G247" i="1"/>
  <c r="G251" i="1"/>
  <c r="H255" i="1"/>
  <c r="G255"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257" i="1"/>
  <c r="G259" i="1"/>
  <c r="G261" i="1"/>
  <c r="G263" i="1"/>
  <c r="G265" i="1"/>
  <c r="G267" i="1"/>
  <c r="G269" i="1"/>
  <c r="G271" i="1"/>
  <c r="G273" i="1"/>
  <c r="G275" i="1"/>
  <c r="G277" i="1"/>
  <c r="G279" i="1"/>
  <c r="G281" i="1"/>
  <c r="G283" i="1"/>
  <c r="G285" i="1"/>
  <c r="G287" i="1"/>
  <c r="G289" i="1"/>
  <c r="G291" i="1"/>
  <c r="G293"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6" i="1"/>
  <c r="G1128" i="1"/>
  <c r="G1130" i="1"/>
  <c r="G1132" i="1"/>
  <c r="G1134" i="1"/>
  <c r="G1136" i="1"/>
  <c r="G1138" i="1"/>
  <c r="G1141" i="1"/>
  <c r="G1143" i="1"/>
  <c r="G1145" i="1"/>
  <c r="G1147" i="1"/>
  <c r="G1149" i="1"/>
  <c r="G1151" i="1"/>
  <c r="G1154" i="1"/>
  <c r="G1156" i="1"/>
  <c r="G1158" i="1"/>
  <c r="G1160" i="1"/>
  <c r="G1162" i="1"/>
  <c r="G1164" i="1"/>
  <c r="G1166" i="1"/>
  <c r="G1168" i="1"/>
  <c r="G1170" i="1"/>
  <c r="G1172" i="1"/>
  <c r="G1174" i="1"/>
  <c r="G1176" i="1"/>
  <c r="G1178"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8" i="1"/>
  <c r="G1260" i="1"/>
  <c r="G1262" i="1"/>
  <c r="G1264" i="1"/>
  <c r="G1266" i="1"/>
  <c r="G1268" i="1"/>
  <c r="G1270" i="1"/>
  <c r="G1272" i="1"/>
  <c r="G1274" i="1"/>
  <c r="G1276" i="1"/>
  <c r="G1279" i="1"/>
  <c r="G1281" i="1"/>
  <c r="G1283" i="1"/>
  <c r="G1285" i="1"/>
  <c r="G1287" i="1"/>
  <c r="G1289" i="1"/>
  <c r="G1291" i="1"/>
  <c r="G1293" i="1"/>
  <c r="G1295" i="1"/>
  <c r="G1297" i="1"/>
  <c r="G1299"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1" i="1"/>
  <c r="G1513" i="1"/>
  <c r="G1515" i="1"/>
  <c r="G1517" i="1"/>
  <c r="G1519" i="1"/>
  <c r="G1521" i="1"/>
  <c r="G1523" i="1"/>
  <c r="G1525" i="1"/>
  <c r="G1527" i="1"/>
  <c r="G1529" i="1"/>
  <c r="G1531" i="1"/>
  <c r="G1533" i="1"/>
  <c r="G1535" i="1"/>
  <c r="G1538" i="1"/>
  <c r="G1540" i="1"/>
  <c r="J1548" i="1"/>
  <c r="H1548" i="1"/>
  <c r="G1548" i="1"/>
  <c r="J1549" i="1"/>
  <c r="H1549" i="1"/>
  <c r="G1549" i="1"/>
  <c r="I1549" i="1" s="1"/>
  <c r="J1550" i="1"/>
  <c r="H1550" i="1"/>
  <c r="G1550" i="1"/>
  <c r="J1551" i="1"/>
  <c r="H1551" i="1"/>
  <c r="G1551" i="1"/>
  <c r="I1551" i="1" s="1"/>
  <c r="J1552" i="1"/>
  <c r="H1552" i="1"/>
  <c r="G1552" i="1"/>
  <c r="J1553" i="1"/>
  <c r="H1553" i="1"/>
  <c r="G1553" i="1"/>
  <c r="I1553" i="1" s="1"/>
  <c r="J1554" i="1"/>
  <c r="H1554" i="1"/>
  <c r="G1554" i="1"/>
  <c r="G1555" i="1"/>
  <c r="J1557" i="1"/>
  <c r="H1557" i="1"/>
  <c r="G1557" i="1"/>
  <c r="J1558" i="1"/>
  <c r="H1558" i="1"/>
  <c r="G1558" i="1"/>
  <c r="I1558" i="1" s="1"/>
  <c r="J1559" i="1"/>
  <c r="H1559" i="1"/>
  <c r="G1559" i="1"/>
  <c r="J1560" i="1"/>
  <c r="H1560" i="1"/>
  <c r="G1560" i="1"/>
  <c r="I1560" i="1" s="1"/>
  <c r="J1561" i="1"/>
  <c r="H1561" i="1"/>
  <c r="G1561" i="1"/>
  <c r="J1562" i="1"/>
  <c r="H1562" i="1"/>
  <c r="G1562" i="1"/>
  <c r="I1562" i="1" s="1"/>
  <c r="G1563" i="1"/>
  <c r="G1572" i="1"/>
  <c r="G1577" i="1"/>
  <c r="G1624" i="1"/>
  <c r="H1624" i="1"/>
  <c r="G1628" i="1"/>
  <c r="H1628"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H987"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622" i="1"/>
  <c r="H1622" i="1"/>
  <c r="G1626" i="1"/>
  <c r="H1626" i="1"/>
  <c r="G1630" i="1"/>
  <c r="H1630" i="1"/>
  <c r="G1634" i="1"/>
  <c r="H1634" i="1"/>
  <c r="G1638" i="1"/>
  <c r="H1638" i="1"/>
  <c r="G1642" i="1"/>
  <c r="H1642" i="1"/>
  <c r="G1646" i="1"/>
  <c r="H1646" i="1"/>
  <c r="G1650" i="1"/>
  <c r="H1650" i="1"/>
  <c r="G1654" i="1"/>
  <c r="H1654" i="1"/>
  <c r="G1658" i="1"/>
  <c r="H1658" i="1"/>
  <c r="G1662" i="1"/>
  <c r="H1662" i="1"/>
  <c r="G1666" i="1"/>
  <c r="H1666" i="1"/>
  <c r="G1670" i="1"/>
  <c r="H1670" i="1"/>
  <c r="G1674" i="1"/>
  <c r="H1674" i="1"/>
  <c r="G1678" i="1"/>
  <c r="H1678" i="1"/>
  <c r="G1682" i="1"/>
  <c r="H1682" i="1"/>
  <c r="G1686" i="1"/>
  <c r="H1686" i="1"/>
  <c r="I17" i="3"/>
  <c r="F147" i="5"/>
  <c r="C1152" i="1"/>
  <c r="G1401" i="1"/>
  <c r="G1547" i="1"/>
  <c r="J1578" i="1"/>
  <c r="H1578" i="1"/>
  <c r="G1578" i="1"/>
  <c r="J1579" i="1"/>
  <c r="H1579" i="1"/>
  <c r="G1579" i="1"/>
  <c r="I1579" i="1" s="1"/>
  <c r="J1580" i="1"/>
  <c r="H1580" i="1"/>
  <c r="G1580" i="1"/>
  <c r="J1581" i="1"/>
  <c r="H1581" i="1"/>
  <c r="G1581" i="1"/>
  <c r="I1581" i="1" s="1"/>
  <c r="G1582" i="1"/>
  <c r="I18" i="3"/>
  <c r="E360" i="4"/>
  <c r="E417" i="4" s="1"/>
  <c r="D412" i="1" s="1"/>
  <c r="F647" i="4"/>
  <c r="E430" i="4"/>
  <c r="E535" i="4"/>
  <c r="I27" i="3"/>
  <c r="D82" i="4"/>
  <c r="D6" i="4" s="1"/>
  <c r="D106" i="4"/>
  <c r="D134" i="4"/>
  <c r="D140" i="4"/>
  <c r="D164" i="4"/>
  <c r="D152" i="4" s="1"/>
  <c r="D202" i="4"/>
  <c r="D230" i="4"/>
  <c r="D262" i="4"/>
  <c r="D309" i="4"/>
  <c r="D321" i="4"/>
  <c r="D361" i="4"/>
  <c r="D373" i="4"/>
  <c r="F427" i="4"/>
  <c r="D466" i="4"/>
  <c r="D430" i="4" s="1"/>
  <c r="D522" i="4"/>
  <c r="D536" i="4"/>
  <c r="D584" i="4"/>
  <c r="D7" i="5"/>
  <c r="E88" i="5"/>
  <c r="D1093" i="1" s="1"/>
  <c r="H1093" i="1" s="1"/>
  <c r="E314" i="9"/>
  <c r="B314" i="9" s="1"/>
  <c r="F89" i="5"/>
  <c r="D119" i="5"/>
  <c r="D135" i="5"/>
  <c r="H316" i="9"/>
  <c r="H315" i="9"/>
  <c r="E177" i="5"/>
  <c r="D178" i="5"/>
  <c r="D274" i="5"/>
  <c r="D296" i="5"/>
  <c r="E35" i="6"/>
  <c r="E89" i="6"/>
  <c r="D1485" i="1" s="1"/>
  <c r="H1485" i="1" s="1"/>
  <c r="D44" i="8"/>
  <c r="G343" i="9" s="1"/>
  <c r="E343" i="9" s="1"/>
  <c r="G24" i="9"/>
  <c r="H24" i="9"/>
  <c r="F153" i="4"/>
  <c r="F426" i="4"/>
  <c r="F607" i="4"/>
  <c r="G315" i="9"/>
  <c r="E315" i="9" s="1"/>
  <c r="B315" i="9" s="1"/>
  <c r="G316" i="9"/>
  <c r="E316" i="9" s="1"/>
  <c r="B316" i="9" s="1"/>
  <c r="F150" i="5"/>
  <c r="F197" i="5"/>
  <c r="E338" i="9"/>
  <c r="B338" i="9" s="1"/>
  <c r="F203" i="5"/>
  <c r="E339" i="9"/>
  <c r="B339" i="9" s="1"/>
  <c r="F219" i="5"/>
  <c r="F5" i="6"/>
  <c r="D114" i="6"/>
  <c r="D141" i="6" s="1"/>
  <c r="G346" i="9"/>
  <c r="E346" i="9" s="1"/>
  <c r="G175" i="9"/>
  <c r="E175" i="9" s="1"/>
  <c r="B175" i="9" s="1"/>
  <c r="G177" i="9"/>
  <c r="E177" i="9" s="1"/>
  <c r="B177" i="9" s="1"/>
  <c r="G17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304" i="9"/>
  <c r="G310" i="9"/>
  <c r="H309" i="9"/>
  <c r="E309" i="9" s="1"/>
  <c r="B309" i="9" s="1"/>
  <c r="H310" i="9"/>
  <c r="H308" i="9"/>
  <c r="E308" i="9" s="1"/>
  <c r="B308" i="9" s="1"/>
  <c r="G301" i="9"/>
  <c r="E301" i="9" s="1"/>
  <c r="B301" i="9" s="1"/>
  <c r="L228" i="9"/>
  <c r="G227" i="9"/>
  <c r="E227" i="9" s="1"/>
  <c r="B227" i="9" s="1"/>
  <c r="G226" i="9"/>
  <c r="E226" i="9" s="1"/>
  <c r="B226" i="9" s="1"/>
  <c r="G225" i="9"/>
  <c r="E225" i="9" s="1"/>
  <c r="B225" i="9" s="1"/>
  <c r="G224" i="9"/>
  <c r="E224" i="9" s="1"/>
  <c r="B224" i="9" s="1"/>
  <c r="G223" i="9"/>
  <c r="E223" i="9" s="1"/>
  <c r="B223" i="9" s="1"/>
  <c r="G302" i="9"/>
  <c r="E302" i="9" s="1"/>
  <c r="B302" i="9" s="1"/>
  <c r="G300" i="9"/>
  <c r="E300" i="9" s="1"/>
  <c r="B300"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I10" i="9"/>
  <c r="G174" i="9"/>
  <c r="E174" i="9" s="1"/>
  <c r="B174" i="9" s="1"/>
  <c r="G176" i="9"/>
  <c r="E176" i="9" s="1"/>
  <c r="B176" i="9" s="1"/>
  <c r="G178" i="9"/>
  <c r="E178" i="9" s="1"/>
  <c r="B178"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7" i="9"/>
  <c r="E207" i="9" s="1"/>
  <c r="B207" i="9" s="1"/>
  <c r="M228" i="9"/>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94" i="9"/>
  <c r="B286" i="9"/>
  <c r="B288" i="9"/>
  <c r="B290" i="9"/>
  <c r="B292" i="9"/>
  <c r="B341" i="9"/>
  <c r="I1542" i="1" l="1"/>
  <c r="E251" i="5"/>
  <c r="F255" i="5"/>
  <c r="G1256" i="1"/>
  <c r="H19" i="9"/>
  <c r="E19" i="9" s="1"/>
  <c r="B19" i="9" s="1"/>
  <c r="H1585" i="1"/>
  <c r="G1585" i="1"/>
  <c r="G1017" i="1"/>
  <c r="E7" i="5"/>
  <c r="D1012" i="1" s="1"/>
  <c r="F12" i="5"/>
  <c r="I22" i="3"/>
  <c r="G642" i="1"/>
  <c r="G422" i="1"/>
  <c r="E299" i="4"/>
  <c r="E423" i="4" s="1"/>
  <c r="E422" i="4"/>
  <c r="E643" i="4" s="1"/>
  <c r="G45" i="1"/>
  <c r="H31" i="3"/>
  <c r="C1537" i="1"/>
  <c r="D299" i="4"/>
  <c r="F152" i="4"/>
  <c r="H18" i="3"/>
  <c r="C148" i="1"/>
  <c r="B343" i="9"/>
  <c r="F430" i="4"/>
  <c r="C424" i="1"/>
  <c r="D300" i="4"/>
  <c r="F6" i="4"/>
  <c r="H17" i="3"/>
  <c r="C2" i="1"/>
  <c r="E310" i="9"/>
  <c r="B310" i="9" s="1"/>
  <c r="E179" i="9"/>
  <c r="B179" i="9" s="1"/>
  <c r="B346" i="9"/>
  <c r="E345" i="9"/>
  <c r="I10" i="3" s="1"/>
  <c r="E24" i="9"/>
  <c r="I28" i="3"/>
  <c r="D1431" i="1"/>
  <c r="D251" i="5"/>
  <c r="F274" i="5"/>
  <c r="C1278" i="1"/>
  <c r="E176" i="5"/>
  <c r="D1180" i="1" s="1"/>
  <c r="I24" i="3"/>
  <c r="D1181" i="1"/>
  <c r="F119" i="5"/>
  <c r="C1124" i="1"/>
  <c r="D69" i="5"/>
  <c r="F584" i="4"/>
  <c r="C578" i="1"/>
  <c r="F522" i="4"/>
  <c r="C516" i="1"/>
  <c r="F373" i="4"/>
  <c r="C368" i="1"/>
  <c r="F321" i="4"/>
  <c r="C316" i="1"/>
  <c r="F262" i="4"/>
  <c r="C258" i="1"/>
  <c r="F202" i="4"/>
  <c r="C198" i="1"/>
  <c r="F140" i="4"/>
  <c r="C136" i="1"/>
  <c r="F106" i="4"/>
  <c r="C102" i="1"/>
  <c r="E141" i="6"/>
  <c r="F141" i="6" s="1"/>
  <c r="E640" i="4"/>
  <c r="D634" i="1" s="1"/>
  <c r="D529" i="1"/>
  <c r="I1580" i="1"/>
  <c r="I1578" i="1"/>
  <c r="G1152" i="1"/>
  <c r="H1152" i="1"/>
  <c r="I1576" i="1"/>
  <c r="I1574" i="1"/>
  <c r="I1569" i="1"/>
  <c r="I1567" i="1"/>
  <c r="I1565" i="1"/>
  <c r="I1561" i="1"/>
  <c r="I1559" i="1"/>
  <c r="I1557" i="1"/>
  <c r="I1554" i="1"/>
  <c r="I1552" i="1"/>
  <c r="I1550" i="1"/>
  <c r="I1548" i="1"/>
  <c r="F228" i="9"/>
  <c r="B228" i="9" s="1"/>
  <c r="F114" i="6"/>
  <c r="H30" i="3"/>
  <c r="C1510" i="1"/>
  <c r="K1481" i="9"/>
  <c r="G344" i="9"/>
  <c r="E344" i="9" s="1"/>
  <c r="B344" i="9" s="1"/>
  <c r="I39" i="3"/>
  <c r="C1621" i="1"/>
  <c r="F296" i="5"/>
  <c r="C1300" i="1"/>
  <c r="G336" i="9"/>
  <c r="E336" i="9" s="1"/>
  <c r="B336" i="9" s="1"/>
  <c r="D177" i="5"/>
  <c r="F178" i="5"/>
  <c r="C1182" i="1"/>
  <c r="F135" i="5"/>
  <c r="C1140" i="1"/>
  <c r="D6" i="5"/>
  <c r="F7" i="5"/>
  <c r="H22" i="3"/>
  <c r="C1012" i="1"/>
  <c r="D535" i="4"/>
  <c r="F536" i="4"/>
  <c r="C530" i="1"/>
  <c r="F466" i="4"/>
  <c r="C460" i="1"/>
  <c r="D360" i="4"/>
  <c r="F361" i="4"/>
  <c r="C356" i="1"/>
  <c r="D308" i="4"/>
  <c r="F309" i="4"/>
  <c r="C304" i="1"/>
  <c r="F230" i="4"/>
  <c r="C226" i="1"/>
  <c r="F164" i="4"/>
  <c r="C160" i="1"/>
  <c r="F134" i="4"/>
  <c r="C130" i="1"/>
  <c r="F82" i="4"/>
  <c r="C78" i="1"/>
  <c r="E69" i="5"/>
  <c r="E639" i="4"/>
  <c r="D633" i="1" s="1"/>
  <c r="D424" i="1"/>
  <c r="E418" i="4"/>
  <c r="D413" i="1" s="1"/>
  <c r="D355" i="1"/>
  <c r="G1485" i="1"/>
  <c r="G1093" i="1"/>
  <c r="I25" i="3" l="1"/>
  <c r="D1255" i="1"/>
  <c r="G348" i="9"/>
  <c r="E348" i="9" s="1"/>
  <c r="E300" i="4"/>
  <c r="D296" i="1" s="1"/>
  <c r="E301" i="4"/>
  <c r="D297" i="1" s="1"/>
  <c r="D295" i="1"/>
  <c r="E424" i="4"/>
  <c r="D419" i="1" s="1"/>
  <c r="D417" i="1"/>
  <c r="D637" i="1"/>
  <c r="G78" i="1"/>
  <c r="H78" i="1"/>
  <c r="H130" i="1"/>
  <c r="G130" i="1"/>
  <c r="H160" i="1"/>
  <c r="G160" i="1"/>
  <c r="H226" i="1"/>
  <c r="G226" i="1"/>
  <c r="H304" i="1"/>
  <c r="G304" i="1"/>
  <c r="F308" i="4"/>
  <c r="D417" i="4"/>
  <c r="C303" i="1"/>
  <c r="H460" i="1"/>
  <c r="G460" i="1"/>
  <c r="H530" i="1"/>
  <c r="G530" i="1"/>
  <c r="F535" i="4"/>
  <c r="D640" i="4"/>
  <c r="C529" i="1"/>
  <c r="C1011" i="1"/>
  <c r="G1510" i="1"/>
  <c r="H1510" i="1"/>
  <c r="E644" i="4"/>
  <c r="E425" i="4"/>
  <c r="D420" i="1" s="1"/>
  <c r="D418" i="1"/>
  <c r="H20" i="9"/>
  <c r="H102" i="1"/>
  <c r="G102" i="1"/>
  <c r="H136" i="1"/>
  <c r="G136" i="1"/>
  <c r="H198" i="1"/>
  <c r="G198" i="1"/>
  <c r="H258" i="1"/>
  <c r="G258" i="1"/>
  <c r="H316" i="1"/>
  <c r="G316" i="1"/>
  <c r="H368" i="1"/>
  <c r="G368" i="1"/>
  <c r="H516" i="1"/>
  <c r="G516" i="1"/>
  <c r="H578" i="1"/>
  <c r="G578" i="1"/>
  <c r="F69" i="5"/>
  <c r="H23" i="3"/>
  <c r="C1074" i="1"/>
  <c r="G1278" i="1"/>
  <c r="H1278" i="1"/>
  <c r="F251" i="5"/>
  <c r="H25" i="3"/>
  <c r="C1255" i="1"/>
  <c r="C296" i="1"/>
  <c r="E342" i="9"/>
  <c r="H148" i="1"/>
  <c r="G148" i="1"/>
  <c r="I23" i="3"/>
  <c r="D1074" i="1"/>
  <c r="E6" i="5"/>
  <c r="H356" i="1"/>
  <c r="G356" i="1"/>
  <c r="D418" i="4"/>
  <c r="F360" i="4"/>
  <c r="C355" i="1"/>
  <c r="G1012" i="1"/>
  <c r="H1012" i="1"/>
  <c r="G1140" i="1"/>
  <c r="H1140" i="1"/>
  <c r="G1182" i="1"/>
  <c r="H1182" i="1"/>
  <c r="F177" i="5"/>
  <c r="D176" i="5"/>
  <c r="H24" i="3"/>
  <c r="C1181" i="1"/>
  <c r="G1300" i="1"/>
  <c r="H1300" i="1"/>
  <c r="H1621" i="1"/>
  <c r="G1621" i="1"/>
  <c r="H11" i="3"/>
  <c r="B348" i="9"/>
  <c r="E347" i="9"/>
  <c r="I31" i="3"/>
  <c r="D1537" i="1"/>
  <c r="G1537" i="1" s="1"/>
  <c r="G1124" i="1"/>
  <c r="H1124" i="1"/>
  <c r="H1431" i="1"/>
  <c r="H9" i="3"/>
  <c r="G1431" i="1"/>
  <c r="B24" i="9"/>
  <c r="G2" i="1"/>
  <c r="H2" i="1"/>
  <c r="D422" i="4"/>
  <c r="H424" i="1"/>
  <c r="G424" i="1"/>
  <c r="D639" i="4"/>
  <c r="D301" i="4"/>
  <c r="F299" i="4"/>
  <c r="D423" i="4"/>
  <c r="C295" i="1"/>
  <c r="F300" i="4" l="1"/>
  <c r="H295" i="1"/>
  <c r="G295" i="1"/>
  <c r="F639" i="4"/>
  <c r="C633" i="1"/>
  <c r="K3" i="9"/>
  <c r="I9" i="3"/>
  <c r="D644" i="4"/>
  <c r="D425" i="4"/>
  <c r="F423" i="4"/>
  <c r="C418" i="1"/>
  <c r="G20" i="9"/>
  <c r="E20" i="9" s="1"/>
  <c r="B20" i="9" s="1"/>
  <c r="F301" i="4"/>
  <c r="C297" i="1"/>
  <c r="D643" i="4"/>
  <c r="D424" i="4"/>
  <c r="F422" i="4"/>
  <c r="C417" i="1"/>
  <c r="G1181" i="1"/>
  <c r="H1181" i="1"/>
  <c r="F176" i="5"/>
  <c r="C1180" i="1"/>
  <c r="H355" i="1"/>
  <c r="G355" i="1"/>
  <c r="F418" i="4"/>
  <c r="C413" i="1"/>
  <c r="H1537" i="1"/>
  <c r="H296" i="1"/>
  <c r="G296" i="1"/>
  <c r="G1255" i="1"/>
  <c r="H1255" i="1"/>
  <c r="G299" i="9"/>
  <c r="H529" i="1"/>
  <c r="G529" i="1"/>
  <c r="F417" i="4"/>
  <c r="C412" i="1"/>
  <c r="N3" i="9"/>
  <c r="I11" i="3"/>
  <c r="H299" i="9"/>
  <c r="D1011" i="1"/>
  <c r="H8" i="3" s="1"/>
  <c r="G1074" i="1"/>
  <c r="H1074" i="1"/>
  <c r="E646" i="4"/>
  <c r="D638" i="1"/>
  <c r="F6" i="5"/>
  <c r="G306" i="9"/>
  <c r="E306" i="9" s="1"/>
  <c r="B306" i="9" s="1"/>
  <c r="F640" i="4"/>
  <c r="C634" i="1"/>
  <c r="H303" i="1"/>
  <c r="G303" i="1"/>
  <c r="E645" i="4"/>
  <c r="M3" i="9" l="1"/>
  <c r="H412" i="1"/>
  <c r="G412" i="1"/>
  <c r="E299" i="9"/>
  <c r="G1011" i="1"/>
  <c r="D645" i="4"/>
  <c r="F643" i="4"/>
  <c r="C637" i="1"/>
  <c r="H418" i="1"/>
  <c r="G418" i="1"/>
  <c r="F425" i="4"/>
  <c r="C420" i="1"/>
  <c r="H633" i="1"/>
  <c r="G633" i="1"/>
  <c r="H634" i="1"/>
  <c r="G634" i="1"/>
  <c r="E649" i="4"/>
  <c r="D639" i="1"/>
  <c r="E650" i="4"/>
  <c r="D640" i="1"/>
  <c r="H1011" i="1"/>
  <c r="H413" i="1"/>
  <c r="G413" i="1"/>
  <c r="G1180" i="1"/>
  <c r="H1180" i="1"/>
  <c r="H417" i="1"/>
  <c r="G417" i="1"/>
  <c r="F424" i="4"/>
  <c r="C419" i="1"/>
  <c r="H297" i="1"/>
  <c r="G297" i="1"/>
  <c r="D646" i="4"/>
  <c r="F644" i="4"/>
  <c r="C638" i="1"/>
  <c r="H419" i="1" l="1"/>
  <c r="G419" i="1"/>
  <c r="I20" i="3"/>
  <c r="D644" i="1"/>
  <c r="I19" i="3"/>
  <c r="D643" i="1"/>
  <c r="H638" i="1"/>
  <c r="G638" i="1"/>
  <c r="D650" i="4"/>
  <c r="F646" i="4"/>
  <c r="C640" i="1"/>
  <c r="G297" i="9"/>
  <c r="E297" i="9" s="1"/>
  <c r="B297" i="9" s="1"/>
  <c r="H420" i="1"/>
  <c r="G420" i="1"/>
  <c r="H637" i="1"/>
  <c r="G637" i="1"/>
  <c r="D649" i="4"/>
  <c r="F645" i="4"/>
  <c r="C639" i="1"/>
  <c r="B299" i="9"/>
  <c r="H334" i="9"/>
  <c r="G334" i="9"/>
  <c r="E334" i="9" l="1"/>
  <c r="H639" i="1"/>
  <c r="G639" i="1"/>
  <c r="F649" i="4"/>
  <c r="H19" i="3"/>
  <c r="C643" i="1"/>
  <c r="H640" i="1"/>
  <c r="G640" i="1"/>
  <c r="F650" i="4"/>
  <c r="H20" i="3"/>
  <c r="C644" i="1"/>
  <c r="H644" i="1" l="1"/>
  <c r="G644" i="1"/>
  <c r="H7" i="3"/>
  <c r="H643" i="1"/>
  <c r="G643" i="1"/>
  <c r="B334" i="9"/>
  <c r="E298" i="9"/>
  <c r="I8" i="3" s="1"/>
  <c r="J3" i="9" l="1"/>
  <c r="H295" i="9" l="1"/>
  <c r="L293" i="9"/>
  <c r="F293" i="9" s="1"/>
  <c r="G295" i="9"/>
  <c r="E295" i="9" s="1"/>
  <c r="G18" i="9"/>
  <c r="H18" i="9"/>
  <c r="I5" i="9"/>
  <c r="J6" i="9"/>
  <c r="K7" i="9"/>
  <c r="I9" i="9"/>
  <c r="J10" i="9"/>
  <c r="K11" i="9"/>
  <c r="I13" i="9"/>
  <c r="G15" i="9"/>
  <c r="H16" i="9"/>
  <c r="H17" i="9"/>
  <c r="G22" i="9"/>
  <c r="J5" i="9"/>
  <c r="K6" i="9"/>
  <c r="I8" i="9"/>
  <c r="J9" i="9"/>
  <c r="K10" i="9"/>
  <c r="I12" i="9"/>
  <c r="J13" i="9"/>
  <c r="M15" i="9"/>
  <c r="L16" i="9"/>
  <c r="I17" i="9"/>
  <c r="H22" i="9"/>
  <c r="K5" i="9"/>
  <c r="I7" i="9"/>
  <c r="J8" i="9"/>
  <c r="K9" i="9"/>
  <c r="I11" i="9"/>
  <c r="J12" i="9"/>
  <c r="K13" i="9"/>
  <c r="L15" i="9"/>
  <c r="M16" i="9"/>
  <c r="J17" i="9"/>
  <c r="G21" i="9"/>
  <c r="I6" i="9"/>
  <c r="J7" i="9"/>
  <c r="K8" i="9"/>
  <c r="J11" i="9"/>
  <c r="K12" i="9"/>
  <c r="H15" i="9"/>
  <c r="G16" i="9"/>
  <c r="G17" i="9"/>
  <c r="H21" i="9"/>
  <c r="E17" i="9" l="1"/>
  <c r="B17" i="9" s="1"/>
  <c r="E21" i="9"/>
  <c r="B21" i="9" s="1"/>
  <c r="E12" i="9"/>
  <c r="B12" i="9" s="1"/>
  <c r="E22" i="9"/>
  <c r="B22" i="9" s="1"/>
  <c r="E10" i="9"/>
  <c r="B10" i="9" s="1"/>
  <c r="E18" i="9"/>
  <c r="B18" i="9" s="1"/>
  <c r="E11" i="9"/>
  <c r="B11" i="9" s="1"/>
  <c r="E13" i="9"/>
  <c r="B13" i="9" s="1"/>
  <c r="E5" i="9"/>
  <c r="B293" i="9"/>
  <c r="F23" i="9"/>
  <c r="E16" i="9"/>
  <c r="E6" i="9"/>
  <c r="B6" i="9" s="1"/>
  <c r="F15" i="9"/>
  <c r="E7" i="9"/>
  <c r="B7" i="9" s="1"/>
  <c r="F16" i="9"/>
  <c r="E8" i="9"/>
  <c r="B8" i="9" s="1"/>
  <c r="E15" i="9"/>
  <c r="E9" i="9"/>
  <c r="B9" i="9" s="1"/>
  <c r="B295" i="9"/>
  <c r="E23" i="9"/>
  <c r="I7" i="3" s="1"/>
  <c r="B15" i="9" l="1"/>
  <c r="E14" i="9"/>
  <c r="I13" i="3" s="1"/>
  <c r="F14" i="9"/>
  <c r="F3" i="9" s="1"/>
  <c r="B16" i="9"/>
  <c r="B5" i="9"/>
  <c r="E4" i="9"/>
  <c r="E3" i="9" s="1"/>
</calcChain>
</file>

<file path=xl/sharedStrings.xml><?xml version="1.0" encoding="utf-8"?>
<sst xmlns="http://schemas.openxmlformats.org/spreadsheetml/2006/main" count="4733" uniqueCount="3656">
  <si>
    <t>Obveznik:</t>
  </si>
  <si>
    <t>10477 - O.Š. PETRA ZRINSKOG, ČABAR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</si>
  <si>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</si>
  <si>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</si>
  <si>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</si>
  <si>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</si>
  <si>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</si>
  <si>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</si>
  <si>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</si>
  <si>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</si>
  <si>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</si>
  <si>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</si>
  <si>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</si>
  <si>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</si>
  <si>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</si>
  <si>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</si>
  <si>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</si>
  <si>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</si>
  <si>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</si>
  <si>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</si>
  <si>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</si>
  <si>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</si>
  <si>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</si>
  <si>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</si>
  <si>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</si>
  <si>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</si>
  <si>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</si>
  <si>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</si>
  <si>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</si>
  <si>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</si>
  <si>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</si>
  <si>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</si>
  <si>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</si>
  <si>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</si>
  <si>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</si>
  <si>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</si>
  <si>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</si>
  <si>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</si>
  <si>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</si>
  <si>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</si>
  <si>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</si>
  <si>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</si>
  <si>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</si>
  <si>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</si>
  <si>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</si>
  <si>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</si>
  <si>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</si>
  <si>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</si>
  <si>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</si>
  <si>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</si>
  <si>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</si>
  <si>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</si>
  <si>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</si>
  <si>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</si>
  <si>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</si>
  <si>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</si>
  <si>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</si>
  <si>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</si>
  <si>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</si>
  <si>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</si>
  <si>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</si>
  <si>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</si>
  <si>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</si>
  <si>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</si>
  <si>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</si>
  <si>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</si>
  <si>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</si>
  <si>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</si>
  <si>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</si>
  <si>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</si>
  <si>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</si>
  <si>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</si>
  <si>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</si>
  <si>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</si>
  <si>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</si>
  <si>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</si>
  <si>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</si>
  <si>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</si>
  <si>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</si>
  <si>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</si>
  <si>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</si>
  <si>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</si>
  <si>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</si>
  <si>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</si>
  <si>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</si>
  <si>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</si>
  <si>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</si>
  <si>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</si>
  <si>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</si>
  <si>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</si>
  <si>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</si>
  <si>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</si>
  <si>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</si>
  <si>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</si>
  <si>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</si>
  <si>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</si>
  <si>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</si>
  <si>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</si>
  <si>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</si>
  <si>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</si>
  <si>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</si>
  <si>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</si>
  <si>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</si>
  <si>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</si>
  <si>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</si>
  <si>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</si>
  <si>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</si>
  <si>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</si>
  <si>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</si>
  <si>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</si>
  <si>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</si>
  <si>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</si>
  <si>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</si>
  <si>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</si>
  <si>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</si>
  <si>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</si>
  <si>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</si>
  <si>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</si>
  <si>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</si>
  <si>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</si>
  <si>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</si>
  <si>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</si>
  <si>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</si>
  <si>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</si>
  <si>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</si>
  <si>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</si>
  <si>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</si>
  <si>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</si>
  <si>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</si>
  <si>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</si>
  <si>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</si>
  <si>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</si>
  <si>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</si>
  <si>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</si>
  <si>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</si>
  <si>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</si>
  <si>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</si>
  <si>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</si>
  <si>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</si>
  <si>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</si>
  <si>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</si>
  <si>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</si>
  <si>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</si>
  <si>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</si>
  <si>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</si>
  <si>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</si>
  <si>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</si>
  <si>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</si>
  <si>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</si>
  <si>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</si>
  <si>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</si>
  <si>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</si>
  <si>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</si>
  <si>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</si>
  <si>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</si>
  <si>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</si>
  <si>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</si>
  <si>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</si>
  <si>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</si>
  <si>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</si>
  <si>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</si>
  <si>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</si>
  <si>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</si>
  <si>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</si>
  <si>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</si>
  <si>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</si>
  <si>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</si>
  <si>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</si>
  <si>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</si>
  <si>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</si>
  <si>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</si>
  <si>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</si>
  <si>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</si>
  <si>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</si>
  <si>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</si>
  <si>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</si>
  <si>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</si>
  <si>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</si>
  <si>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</si>
  <si>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</si>
  <si>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</si>
  <si>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</si>
  <si>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</si>
  <si>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</si>
  <si>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</si>
  <si>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</si>
  <si>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</si>
  <si>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</si>
  <si>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</si>
  <si>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</si>
  <si>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</si>
  <si>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</si>
  <si>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</si>
  <si>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</si>
  <si>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</si>
  <si>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</si>
  <si>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</si>
  <si>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</si>
  <si>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</si>
  <si>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</si>
  <si>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</si>
  <si>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</si>
  <si>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</si>
  <si>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</si>
  <si>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</si>
  <si>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</si>
  <si>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</si>
  <si>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</si>
  <si>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</si>
  <si>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</si>
  <si>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</si>
  <si>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</si>
  <si>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</si>
  <si>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</si>
  <si>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</si>
  <si>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</si>
  <si>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</si>
  <si>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</si>
  <si>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</si>
  <si>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</si>
  <si>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</si>
  <si>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</si>
  <si>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</si>
  <si>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</si>
  <si>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</si>
  <si>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</si>
  <si>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</si>
  <si>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</si>
  <si>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</si>
  <si>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</si>
  <si>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</si>
  <si>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</si>
  <si>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</si>
  <si>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</si>
  <si>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</si>
  <si>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</si>
  <si>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</si>
  <si>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</si>
  <si>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</si>
  <si>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</si>
  <si>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</si>
  <si>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</si>
  <si>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</si>
  <si>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</si>
  <si>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</si>
  <si>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</si>
  <si>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</si>
  <si>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</si>
  <si>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</si>
  <si>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</si>
  <si>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</si>
  <si>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</si>
  <si>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</si>
  <si>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</si>
  <si>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</si>
  <si>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</si>
  <si>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</si>
  <si>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</si>
  <si>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</si>
  <si>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</si>
  <si>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</si>
  <si>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</si>
  <si>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</si>
  <si>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</si>
  <si>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</si>
  <si>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</si>
  <si>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</si>
  <si>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</si>
  <si>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</si>
  <si>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</si>
  <si>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</si>
  <si>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</si>
  <si>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</si>
  <si>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</si>
  <si>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</si>
  <si>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</si>
  <si>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</si>
  <si>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</si>
  <si>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</si>
  <si>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</si>
  <si>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</si>
  <si>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</si>
  <si>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</si>
  <si>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</si>
  <si>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</si>
  <si>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</si>
  <si>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</si>
  <si>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</si>
  <si>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</si>
  <si>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</si>
  <si>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</si>
  <si>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</si>
  <si>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</si>
  <si>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</si>
  <si>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</si>
  <si>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</si>
  <si>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</si>
  <si>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</si>
  <si>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</si>
  <si>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</si>
  <si>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</si>
  <si>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</si>
  <si>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</si>
  <si>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</si>
  <si>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</si>
  <si>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</si>
  <si>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</si>
  <si>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</si>
  <si>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</si>
  <si>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</si>
  <si>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</si>
  <si>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</si>
  <si>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</si>
  <si>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</si>
  <si>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</si>
  <si>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</si>
  <si>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</si>
  <si>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</si>
  <si>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</si>
  <si>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</si>
  <si>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</si>
  <si>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</si>
  <si>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</si>
  <si>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</si>
  <si>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</si>
  <si>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</si>
  <si>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</si>
  <si>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</si>
  <si>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</si>
  <si>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</si>
  <si>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</si>
  <si>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</si>
  <si>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</si>
  <si>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</si>
  <si>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</si>
  <si>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</si>
  <si>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</si>
  <si>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</si>
  <si>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</si>
  <si>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</si>
  <si>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</si>
  <si>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</si>
  <si>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</si>
  <si>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</si>
  <si>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</si>
  <si>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</si>
  <si>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</si>
  <si>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</si>
  <si>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</si>
  <si>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</si>
  <si>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</si>
  <si>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</si>
  <si>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</si>
  <si>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</si>
  <si>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</si>
  <si>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</si>
  <si>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</si>
  <si>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</si>
  <si>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</si>
  <si>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</si>
  <si>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</si>
  <si>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</si>
  <si>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</si>
  <si>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</si>
  <si>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</si>
  <si>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</si>
  <si>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</si>
  <si>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</si>
  <si>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</si>
  <si>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</si>
  <si>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</si>
  <si>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</si>
  <si>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</si>
  <si>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</si>
  <si>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</si>
  <si>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</si>
  <si>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</si>
  <si>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</si>
  <si>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</si>
  <si>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</si>
  <si>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</si>
  <si>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</si>
  <si>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</si>
  <si>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</si>
  <si>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</si>
  <si>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</si>
  <si>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</si>
  <si>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</si>
  <si>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</si>
  <si>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</si>
  <si>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</si>
  <si>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</si>
  <si>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</si>
  <si>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</si>
  <si>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</si>
  <si>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</si>
  <si>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</si>
  <si>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</si>
  <si>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</si>
  <si>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</si>
  <si>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</si>
  <si>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</si>
  <si>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</si>
  <si>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</si>
  <si>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</si>
  <si>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</si>
  <si>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</si>
  <si>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</si>
  <si>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</si>
  <si>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</si>
  <si>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</si>
  <si>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</si>
  <si>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</si>
  <si>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</si>
  <si>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</si>
  <si>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</si>
  <si>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</si>
  <si>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</si>
  <si>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</si>
  <si>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</si>
  <si>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</si>
  <si>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</si>
  <si>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</si>
  <si>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</si>
  <si>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</si>
  <si>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</si>
  <si>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</si>
  <si>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</si>
  <si>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</si>
  <si>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</si>
  <si>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</si>
  <si>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</si>
  <si>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</si>
  <si>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</si>
  <si>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</si>
  <si>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</si>
  <si>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</si>
  <si>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</si>
  <si>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</si>
  <si>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</si>
  <si>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</si>
  <si>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</si>
  <si>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</si>
  <si>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</si>
  <si>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</si>
  <si>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</si>
  <si>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</si>
  <si>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</si>
  <si>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</si>
  <si>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</si>
  <si>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</si>
  <si>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</si>
  <si>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</si>
  <si>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</si>
  <si>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</si>
  <si>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</si>
  <si>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</si>
  <si>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</si>
  <si>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</si>
  <si>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</si>
  <si>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</si>
  <si>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</si>
  <si>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</si>
  <si>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</si>
  <si>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</si>
  <si>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</si>
  <si>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</si>
  <si>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</si>
  <si>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</si>
  <si>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</si>
  <si>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</si>
  <si>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</si>
  <si>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</si>
  <si>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</si>
  <si>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</si>
  <si>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</si>
  <si>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</si>
  <si>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</si>
  <si>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</si>
  <si>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</si>
  <si>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</si>
  <si>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</si>
  <si>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</si>
  <si>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</si>
  <si>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</si>
  <si>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</si>
  <si>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</si>
  <si>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</si>
  <si>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</si>
  <si>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</si>
  <si>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</si>
  <si>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</si>
  <si>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</si>
  <si>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</si>
  <si>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</si>
  <si>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</si>
  <si>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</si>
  <si>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</si>
  <si>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</si>
  <si>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</si>
  <si>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</si>
  <si>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</si>
  <si>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</si>
  <si>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</si>
  <si>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</si>
  <si>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</si>
  <si>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</si>
  <si>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</si>
  <si>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</si>
  <si>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</si>
  <si>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</si>
  <si>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</si>
  <si>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</si>
  <si>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</si>
  <si>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</si>
  <si>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</si>
  <si>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</si>
  <si>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</si>
  <si>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</si>
  <si>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</si>
  <si>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</si>
  <si>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</si>
  <si>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</si>
  <si>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</si>
  <si>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</si>
  <si>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</si>
  <si>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</si>
  <si>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</si>
  <si>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</si>
  <si>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</si>
  <si>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</si>
  <si>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</si>
  <si>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</si>
  <si>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</si>
  <si>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</si>
  <si>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</si>
  <si>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</si>
  <si>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</si>
  <si>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</si>
  <si>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</si>
  <si>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</si>
  <si>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</si>
  <si>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</si>
  <si>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</si>
  <si>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</si>
  <si>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</si>
  <si>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</si>
  <si>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</si>
  <si>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</si>
  <si>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</si>
  <si>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</si>
  <si>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</si>
  <si>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</si>
  <si>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</si>
  <si>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</si>
  <si>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</si>
  <si>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</si>
  <si>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</si>
  <si>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</si>
  <si>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</si>
  <si>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</si>
  <si>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</si>
  <si>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</si>
  <si>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</si>
  <si>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</si>
  <si>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</si>
  <si>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</si>
  <si>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</si>
  <si>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</si>
  <si>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</si>
  <si>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</si>
  <si>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</si>
  <si>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</si>
  <si>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</si>
  <si>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</si>
  <si>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</si>
  <si>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</si>
  <si>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</si>
  <si>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</si>
  <si>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</si>
  <si>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</si>
  <si>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</si>
  <si>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</si>
  <si>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</si>
  <si>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</si>
  <si>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</si>
  <si>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</si>
  <si>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</si>
  <si>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</si>
  <si>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</si>
  <si>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</si>
  <si>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</si>
  <si>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</si>
  <si>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</si>
  <si>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</si>
  <si>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</si>
  <si>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</si>
  <si>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</si>
  <si>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</si>
  <si>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</si>
  <si>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</si>
  <si>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</si>
  <si>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</si>
  <si>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</si>
  <si>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</si>
  <si>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</si>
  <si>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</si>
  <si>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</si>
  <si>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</si>
  <si>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</si>
  <si>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</si>
  <si>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</si>
  <si>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</si>
  <si>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</si>
  <si>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</si>
  <si>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</si>
  <si>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</si>
  <si>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</si>
  <si>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</si>
  <si>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</si>
  <si>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</si>
  <si>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</si>
  <si>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</si>
  <si>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</si>
  <si>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</si>
  <si>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</si>
  <si>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</si>
  <si>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</si>
  <si>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</si>
  <si>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</si>
  <si>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</si>
  <si>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</si>
  <si>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</si>
  <si>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</si>
  <si>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</si>
  <si>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</si>
  <si>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</si>
  <si>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</si>
  <si>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</si>
  <si>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</si>
  <si>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</si>
  <si>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</si>
  <si>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</si>
  <si>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</si>
  <si>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</si>
  <si>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</si>
  <si>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</si>
  <si>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</si>
  <si>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</si>
  <si>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</si>
  <si>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</si>
  <si>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</si>
  <si>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</si>
  <si>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</si>
  <si>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</si>
  <si>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</si>
  <si>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</si>
  <si>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</si>
  <si>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</si>
  <si>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</si>
  <si>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</si>
  <si>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</si>
  <si>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</si>
  <si>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</si>
  <si>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</si>
  <si>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</si>
  <si>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</si>
  <si>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</si>
  <si>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</si>
  <si>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</si>
  <si>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</si>
  <si>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</si>
  <si>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</si>
  <si>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</si>
  <si>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</si>
  <si>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</si>
  <si>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</si>
  <si>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</si>
  <si>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</si>
  <si>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</si>
  <si>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</si>
  <si>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</si>
  <si>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</si>
  <si>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</si>
  <si>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</si>
  <si>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</si>
  <si>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</si>
  <si>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</si>
  <si>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</si>
  <si>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</si>
  <si>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</si>
  <si>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</si>
  <si>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</si>
  <si>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</si>
  <si>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</si>
  <si>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</si>
  <si>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</si>
  <si>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</si>
  <si>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</si>
  <si>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</si>
  <si>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</si>
  <si>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</si>
  <si>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</si>
  <si>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</si>
  <si>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</si>
  <si>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</si>
  <si>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</si>
  <si>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</si>
  <si>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</si>
  <si>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</si>
  <si>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</si>
  <si>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</si>
  <si>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</si>
  <si>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</si>
  <si>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</si>
  <si>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</si>
  <si>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</si>
  <si>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</si>
  <si>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</si>
  <si>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</si>
  <si>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</si>
  <si>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</si>
  <si>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</si>
  <si>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</si>
  <si>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</si>
  <si>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</si>
  <si>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</si>
  <si>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</si>
  <si>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</si>
  <si>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</si>
  <si>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</si>
  <si>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</si>
  <si>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</si>
  <si>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</si>
  <si>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</si>
  <si>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</si>
  <si>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</si>
  <si>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</si>
  <si>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</si>
  <si>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</si>
  <si>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</si>
  <si>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</si>
  <si>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</si>
  <si>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</si>
  <si>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</si>
  <si>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</si>
  <si>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</si>
  <si>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</si>
  <si>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</si>
  <si>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</si>
  <si>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</si>
  <si>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</si>
  <si>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</si>
  <si>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</si>
  <si>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</si>
  <si>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</si>
  <si>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</si>
  <si>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</si>
  <si>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</si>
  <si>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</si>
  <si>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</si>
  <si>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</si>
  <si>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</si>
  <si>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</si>
  <si>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</si>
  <si>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</si>
  <si>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</si>
  <si>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</si>
  <si>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</si>
  <si>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</si>
  <si>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</si>
  <si>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</si>
  <si>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</si>
  <si>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</si>
  <si>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</si>
  <si>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</si>
  <si>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</si>
  <si>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</si>
  <si>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</si>
  <si>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</si>
  <si>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</si>
  <si>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</si>
  <si>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</si>
  <si>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</si>
  <si>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</si>
  <si>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</si>
  <si>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</si>
  <si>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</si>
  <si>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</si>
  <si>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</si>
  <si>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</si>
  <si>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</si>
  <si>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</si>
  <si>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</si>
  <si>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</si>
  <si>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</si>
  <si>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</si>
  <si>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</si>
  <si>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</si>
  <si>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</si>
  <si>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</si>
  <si>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</si>
  <si>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</si>
  <si>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</si>
  <si>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</si>
  <si>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</si>
  <si>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</si>
  <si>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</si>
  <si>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</si>
  <si>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</si>
  <si>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</si>
  <si>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</si>
  <si>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</si>
  <si>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</si>
  <si>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</si>
  <si>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</si>
  <si>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</si>
  <si>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</si>
  <si>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</si>
  <si>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</si>
  <si>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</si>
  <si>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</si>
  <si>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</si>
  <si>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</si>
  <si>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</si>
  <si>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</si>
  <si>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</si>
  <si>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</si>
  <si>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</si>
  <si>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</si>
  <si>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</si>
  <si>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</si>
  <si>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</si>
  <si>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</si>
  <si>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</si>
  <si>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</si>
  <si>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</si>
  <si>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</si>
  <si>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</si>
  <si>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</si>
  <si>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</si>
  <si>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</si>
  <si>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</si>
  <si>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</si>
  <si>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</si>
  <si>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</si>
  <si>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</si>
  <si>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</si>
  <si>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</si>
  <si>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</si>
  <si>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</si>
  <si>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</si>
  <si>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</si>
  <si>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</si>
  <si>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</si>
  <si>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</si>
  <si>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</si>
  <si>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</si>
  <si>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</si>
  <si>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</si>
  <si>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</si>
  <si>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</si>
  <si>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</si>
  <si>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</si>
  <si>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</si>
  <si>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</si>
  <si>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</si>
  <si>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</si>
  <si>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</si>
  <si>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</si>
  <si>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</si>
  <si>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</si>
  <si>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</si>
  <si>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</si>
  <si>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</si>
  <si>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</si>
  <si>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</si>
  <si>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</si>
  <si>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</si>
  <si>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</si>
  <si>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</si>
  <si>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</si>
  <si>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</si>
  <si>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</si>
  <si>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</si>
  <si>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</si>
  <si>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</si>
  <si>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</si>
  <si>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</si>
  <si>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</si>
  <si>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</si>
  <si>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</si>
  <si>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</si>
  <si>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</si>
  <si>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</si>
  <si>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</si>
  <si>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</si>
  <si>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</si>
  <si>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</si>
  <si>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</si>
  <si>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</si>
  <si>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</si>
  <si>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</si>
  <si>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</si>
  <si>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</si>
  <si>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</si>
  <si>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</si>
  <si>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</si>
  <si>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</si>
  <si>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</si>
  <si>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</si>
  <si>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</si>
  <si>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</si>
  <si>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</si>
  <si>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</si>
  <si>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</si>
  <si>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</si>
  <si>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</si>
  <si>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</si>
  <si>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</si>
  <si>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</si>
  <si>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</si>
  <si>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</si>
  <si>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</si>
  <si>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</si>
  <si>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</si>
  <si>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</si>
  <si>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</si>
  <si>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</si>
  <si>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</si>
  <si>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</si>
  <si>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</si>
  <si>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</si>
  <si>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</si>
  <si>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</si>
  <si>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</si>
  <si>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</si>
  <si>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</si>
  <si>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</si>
  <si>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</si>
  <si>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</si>
  <si>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</si>
  <si>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</si>
  <si>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</si>
  <si>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</si>
  <si>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</si>
  <si>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</si>
  <si>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</si>
  <si>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</si>
  <si>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</si>
  <si>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</si>
  <si>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</si>
  <si>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</si>
  <si>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</si>
  <si>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</si>
  <si>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</si>
  <si>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</si>
  <si>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</si>
  <si>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</si>
  <si>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</si>
  <si>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</si>
  <si>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</si>
  <si>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</si>
  <si>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</si>
  <si>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</si>
  <si>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</si>
  <si>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</si>
  <si>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</si>
  <si>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</si>
  <si>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</si>
  <si>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</si>
  <si>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</si>
  <si>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</si>
  <si>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</si>
  <si>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</si>
  <si>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</si>
  <si>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</si>
  <si>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</si>
  <si>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</si>
  <si>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</si>
  <si>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</si>
  <si>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</si>
  <si>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</si>
  <si>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</si>
  <si>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</si>
  <si>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</si>
  <si>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</si>
  <si>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</si>
  <si>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</si>
  <si>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</si>
  <si>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</si>
  <si>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</si>
  <si>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</si>
  <si>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</si>
  <si>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</si>
  <si>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</si>
  <si>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</si>
  <si>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</si>
  <si>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</si>
  <si>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</si>
  <si>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</si>
  <si>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</si>
  <si>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</si>
  <si>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</si>
  <si>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</si>
  <si>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</si>
  <si>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</si>
  <si>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</si>
  <si>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</si>
  <si>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</si>
  <si>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</si>
  <si>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</si>
  <si>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</si>
  <si>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</si>
  <si>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</si>
  <si>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</si>
  <si>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</si>
  <si>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</si>
  <si>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</si>
  <si>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</si>
  <si>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</si>
  <si>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</si>
  <si>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</si>
  <si>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</si>
  <si>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</si>
  <si>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</si>
  <si>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</si>
  <si>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</si>
  <si>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</si>
  <si>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</si>
  <si>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</si>
  <si>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</si>
  <si>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</si>
  <si>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</si>
  <si>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</si>
  <si>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</si>
  <si>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</si>
  <si>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</si>
  <si>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</si>
  <si>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</si>
  <si>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</si>
  <si>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</si>
  <si>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</si>
  <si>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</si>
  <si>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</si>
  <si>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</si>
  <si>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</si>
  <si>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</si>
  <si>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</si>
  <si>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</si>
  <si>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</si>
  <si>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</si>
  <si>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</si>
  <si>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</si>
  <si>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</si>
  <si>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</si>
  <si>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</si>
  <si>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</si>
  <si>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</si>
  <si>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</si>
  <si>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</si>
  <si>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</si>
  <si>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</si>
  <si>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</si>
  <si>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</si>
  <si>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</si>
  <si>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</si>
  <si>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</si>
  <si>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</si>
  <si>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</si>
  <si>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</si>
  <si>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</si>
  <si>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</si>
  <si>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</si>
  <si>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</si>
  <si>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</si>
  <si>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</si>
  <si>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</si>
  <si>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</si>
  <si>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</si>
  <si>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</si>
  <si>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</si>
  <si>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</si>
  <si>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</si>
  <si>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</si>
  <si>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</si>
  <si>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</si>
  <si>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</si>
  <si>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</si>
  <si>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</si>
  <si>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</si>
  <si>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</si>
  <si>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</si>
  <si>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</si>
  <si>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</si>
  <si>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</si>
  <si>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</si>
  <si>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</si>
  <si>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</si>
  <si>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</si>
  <si>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</si>
  <si>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</si>
  <si>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</si>
  <si>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</si>
  <si>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</si>
  <si>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</si>
  <si>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</si>
  <si>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</si>
  <si>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</si>
  <si>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</si>
  <si>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</si>
  <si>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</si>
  <si>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</si>
  <si>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</si>
  <si>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</si>
  <si>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</si>
  <si>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</si>
  <si>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</si>
  <si>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</si>
  <si>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</si>
  <si>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</si>
  <si>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</si>
  <si>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</si>
  <si>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</si>
  <si>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</si>
  <si>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</si>
  <si>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</si>
  <si>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</si>
  <si>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</si>
  <si>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</si>
  <si>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</si>
  <si>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</si>
  <si>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</si>
  <si>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</si>
  <si>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</si>
  <si>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</si>
  <si>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</si>
  <si>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</si>
  <si>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</si>
  <si>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</si>
  <si>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</si>
  <si>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</si>
  <si>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</si>
  <si>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</si>
  <si>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</si>
  <si>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</si>
  <si>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</si>
  <si>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</si>
  <si>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</si>
  <si>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</si>
  <si>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</si>
  <si>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</si>
  <si>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</si>
  <si>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</si>
  <si>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</si>
  <si>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</si>
  <si>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</si>
  <si>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</si>
  <si>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</si>
  <si>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</si>
  <si>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</si>
  <si>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</si>
  <si>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</si>
  <si>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</si>
  <si>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</si>
  <si>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</si>
  <si>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</si>
  <si>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</si>
  <si>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</si>
  <si>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</si>
  <si>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</si>
  <si>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</si>
  <si>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</si>
  <si>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</si>
  <si>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</si>
  <si>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</si>
  <si>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</si>
  <si>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</si>
  <si>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</si>
  <si>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</si>
  <si>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</si>
  <si>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</si>
  <si>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</si>
  <si>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</si>
  <si>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</si>
  <si>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</si>
  <si>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</si>
  <si>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</si>
  <si>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</si>
  <si>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</si>
  <si>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</si>
  <si>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</si>
  <si>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</si>
  <si>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</si>
  <si>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</si>
  <si>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</si>
  <si>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</si>
  <si>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</si>
  <si>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</si>
  <si>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</si>
  <si>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</si>
  <si>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</si>
  <si>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</si>
  <si>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</si>
  <si>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</si>
  <si>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</si>
  <si>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</si>
  <si>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</si>
  <si>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</si>
  <si>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</si>
  <si>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</si>
  <si>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</si>
  <si>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</si>
  <si>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</si>
  <si>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</si>
  <si>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</si>
  <si>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</si>
  <si>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</si>
  <si>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</si>
  <si>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</si>
  <si>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</si>
  <si>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</si>
  <si>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</si>
  <si>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</si>
  <si>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</si>
  <si>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</si>
  <si>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</si>
  <si>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</si>
  <si>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</si>
  <si>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</si>
  <si>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</si>
  <si>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</si>
  <si>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</si>
  <si>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</si>
  <si>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</si>
  <si>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</si>
  <si>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</si>
  <si>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</si>
  <si>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</si>
  <si>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</si>
  <si>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</si>
  <si>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</si>
  <si>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</si>
  <si>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</si>
  <si>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</si>
  <si>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</si>
  <si>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</si>
  <si>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</si>
  <si>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</si>
  <si>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</si>
  <si>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</si>
  <si>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</si>
  <si>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</si>
  <si>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</si>
  <si>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</si>
  <si>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</si>
  <si>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</si>
  <si>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</si>
  <si>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</si>
  <si>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</si>
  <si>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</si>
  <si>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</si>
  <si>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</si>
  <si>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</si>
  <si>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</si>
  <si>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</si>
  <si>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</si>
  <si>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</si>
  <si>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</si>
  <si>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</si>
  <si>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</si>
  <si>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</si>
  <si>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</si>
  <si>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</si>
  <si>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</si>
  <si>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</si>
  <si>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</si>
  <si>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</si>
  <si>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</si>
  <si>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</si>
  <si>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</si>
  <si>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</si>
  <si>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</si>
  <si>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</si>
  <si>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</si>
  <si>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</si>
  <si>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</si>
  <si>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</si>
  <si>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</si>
  <si>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</si>
  <si>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</si>
  <si>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</si>
  <si>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</si>
  <si>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</si>
  <si>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</si>
  <si>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</si>
  <si>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</si>
  <si>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</si>
  <si>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</si>
  <si>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</si>
  <si>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</si>
  <si>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</si>
  <si>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</si>
  <si>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</si>
  <si>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</si>
  <si>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</si>
  <si>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</si>
  <si>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</si>
  <si>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</si>
  <si>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</si>
  <si>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</si>
  <si>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</si>
  <si>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</si>
  <si>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</si>
  <si>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</si>
  <si>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</si>
  <si>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</si>
  <si>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</si>
  <si>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</si>
  <si>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</si>
  <si>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</si>
  <si>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</si>
  <si>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</si>
  <si>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</si>
  <si>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</si>
  <si>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</si>
  <si>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</si>
  <si>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</si>
  <si>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</si>
  <si>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</si>
  <si>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</si>
  <si>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</si>
  <si>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</si>
  <si>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</si>
  <si>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</si>
  <si>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</si>
  <si>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</si>
  <si>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</si>
  <si>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</si>
  <si>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</si>
  <si>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</si>
  <si>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</si>
  <si>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</si>
  <si>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</si>
  <si>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</si>
  <si>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</si>
  <si>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</si>
  <si>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</si>
  <si>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</si>
  <si>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</si>
  <si>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</si>
  <si>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</si>
  <si>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</si>
  <si>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</si>
  <si>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</si>
  <si>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</si>
  <si>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</si>
  <si>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</si>
  <si>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</si>
  <si>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</si>
  <si>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</si>
  <si>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</si>
  <si>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</si>
  <si>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</si>
  <si>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</si>
  <si>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</si>
  <si>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</si>
  <si>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</si>
  <si>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</si>
  <si>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</si>
  <si>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</si>
  <si>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</si>
  <si>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</si>
  <si>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</si>
  <si>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</si>
  <si>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</si>
  <si>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</si>
  <si>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</si>
  <si>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</si>
  <si>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</si>
  <si>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</si>
  <si>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</si>
  <si>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</si>
  <si>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</si>
  <si>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</si>
  <si>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</si>
  <si>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</si>
  <si>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</si>
  <si>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</si>
  <si>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</si>
  <si>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</si>
  <si>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</si>
  <si>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</si>
  <si>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</si>
  <si>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</si>
  <si>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</si>
  <si>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</si>
  <si>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</si>
  <si>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</si>
  <si>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</si>
  <si>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</si>
  <si>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</si>
  <si>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</si>
  <si>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</si>
  <si>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</si>
  <si>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</si>
  <si>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</si>
  <si>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</si>
  <si>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</si>
  <si>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</si>
  <si>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</si>
  <si>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</si>
  <si>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</si>
  <si>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</si>
  <si>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</si>
  <si>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</si>
  <si>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</si>
  <si>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</si>
  <si>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</si>
  <si>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</si>
  <si>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</si>
  <si>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</si>
  <si>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</si>
  <si>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</si>
  <si>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</si>
  <si>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</si>
  <si>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</si>
  <si>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</si>
  <si>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</si>
  <si>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</si>
  <si>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</si>
  <si>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</si>
  <si>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</si>
  <si>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</si>
  <si>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</si>
  <si>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</si>
  <si>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</si>
  <si>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</si>
  <si>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</si>
  <si>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</si>
  <si>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</si>
  <si>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</si>
  <si>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</si>
  <si>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</si>
  <si>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</si>
  <si>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</si>
  <si>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</si>
  <si>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</si>
  <si>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</si>
  <si>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</si>
  <si>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</si>
  <si>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</si>
  <si>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</si>
  <si>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</si>
  <si>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</si>
  <si>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</si>
  <si>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</si>
  <si>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</si>
  <si>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</si>
  <si>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</si>
  <si>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</si>
  <si>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</si>
  <si>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</si>
  <si>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</si>
  <si>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</si>
  <si>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</si>
  <si>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</si>
  <si>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</si>
  <si>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</si>
  <si>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</si>
  <si>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</si>
  <si>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</si>
  <si>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</si>
  <si>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</si>
  <si>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</si>
  <si>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</si>
  <si>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</si>
  <si>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</si>
  <si>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</si>
  <si>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</si>
  <si>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</si>
  <si>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</si>
  <si>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</si>
  <si>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</si>
  <si>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</si>
  <si>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</si>
  <si>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</si>
  <si>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</si>
  <si>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</si>
  <si>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</si>
  <si>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</si>
  <si>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</si>
  <si>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</si>
  <si>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</si>
  <si>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</si>
  <si>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</si>
  <si>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</si>
  <si>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</si>
  <si>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</si>
  <si>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</si>
  <si>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</si>
  <si>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</si>
  <si>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</si>
  <si>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</si>
  <si>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</si>
  <si>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</si>
  <si>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</si>
  <si>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</si>
  <si>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</si>
  <si>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</si>
  <si>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</si>
  <si>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</si>
  <si>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</si>
  <si>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</si>
  <si>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</si>
  <si>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</si>
  <si>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</si>
  <si>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</si>
  <si>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</si>
  <si>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</si>
  <si>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</si>
  <si>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</si>
  <si>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</si>
  <si>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</si>
  <si>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</si>
  <si>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</si>
  <si>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</si>
  <si>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</si>
  <si>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</si>
  <si>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</si>
  <si>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</si>
  <si>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</si>
  <si>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</si>
  <si>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</si>
  <si>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</si>
  <si>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</si>
  <si>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</si>
  <si>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</si>
  <si>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</si>
  <si>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</si>
  <si>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</si>
  <si>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</si>
  <si>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</si>
  <si>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</si>
  <si>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</si>
  <si>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</si>
  <si>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</si>
  <si>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</si>
  <si>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</si>
  <si>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</si>
  <si>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</si>
  <si>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</si>
  <si>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</si>
  <si>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</si>
  <si>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</si>
  <si>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</si>
  <si>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</si>
  <si>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</si>
  <si>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</si>
  <si>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</si>
  <si>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</si>
  <si>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</si>
  <si>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</si>
  <si>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</si>
  <si>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</si>
  <si>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</si>
  <si>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</si>
  <si>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</si>
  <si>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</si>
  <si>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</si>
  <si>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</si>
  <si>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</si>
  <si>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</si>
  <si>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</si>
  <si>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</si>
  <si>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</si>
  <si>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</si>
  <si>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</si>
  <si>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</si>
  <si>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</si>
  <si>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</si>
  <si>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</si>
  <si>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</si>
  <si>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</si>
  <si>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</si>
  <si>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</si>
  <si>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</si>
  <si>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</si>
  <si>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</si>
  <si>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</si>
  <si>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</si>
  <si>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</si>
  <si>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</si>
  <si>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</si>
  <si>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</si>
  <si>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</si>
  <si>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</si>
  <si>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</si>
  <si>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</si>
  <si>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</si>
  <si>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</si>
  <si>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</si>
  <si>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</si>
  <si>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</si>
  <si>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</si>
  <si>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</si>
  <si>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</si>
  <si>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</si>
  <si>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</si>
  <si>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</si>
  <si>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</si>
  <si>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</si>
  <si>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</si>
  <si>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</si>
  <si>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</si>
  <si>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</si>
  <si>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</si>
  <si>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</si>
  <si>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</si>
  <si>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</si>
  <si>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</si>
  <si>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</si>
  <si>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</si>
  <si>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</si>
  <si>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</si>
  <si>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</si>
  <si>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</si>
  <si>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</si>
  <si>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</si>
  <si>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</si>
  <si>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</si>
  <si>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</si>
  <si>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</si>
  <si>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</si>
  <si>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</si>
  <si>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</si>
  <si>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</si>
  <si>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</si>
  <si>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</si>
  <si>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</si>
  <si>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</si>
  <si>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</si>
  <si>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</si>
  <si>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</si>
  <si>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</si>
  <si>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</si>
  <si>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</si>
  <si>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</si>
  <si>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</si>
  <si>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</si>
  <si>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</si>
  <si>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</si>
  <si>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</si>
  <si>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</si>
  <si>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</si>
  <si>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</si>
  <si>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</si>
  <si>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</si>
  <si>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</si>
  <si>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</si>
  <si>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</si>
  <si>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</si>
  <si>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</si>
  <si>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</si>
  <si>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</si>
  <si>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</si>
  <si>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</si>
  <si>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</si>
  <si>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</si>
  <si>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</si>
  <si>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</si>
  <si>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</si>
  <si>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</si>
  <si>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</si>
  <si>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</si>
  <si>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</si>
  <si>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</si>
  <si>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</si>
  <si>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</si>
  <si>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</si>
  <si>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</si>
  <si>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</si>
  <si>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</si>
  <si>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</si>
  <si>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</si>
  <si>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</si>
  <si>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</si>
  <si>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</si>
  <si>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</si>
  <si>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</si>
  <si>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</si>
  <si>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</si>
  <si>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</si>
  <si>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</si>
  <si>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</si>
  <si>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</si>
  <si>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</si>
  <si>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</si>
  <si>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</si>
  <si>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</si>
  <si>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</si>
  <si>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</si>
  <si>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</si>
  <si>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</si>
  <si>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</si>
  <si>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</si>
  <si>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</si>
  <si>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</si>
  <si>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</si>
  <si>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</si>
  <si>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</si>
  <si>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</si>
  <si>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</si>
  <si>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</si>
  <si>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</si>
  <si>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</si>
  <si>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</si>
  <si>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</si>
  <si>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</si>
  <si>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</si>
  <si>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</si>
  <si>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</si>
  <si>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</si>
  <si>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</si>
  <si>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</si>
  <si>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</si>
  <si>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</si>
  <si>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</si>
  <si>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</si>
  <si>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</si>
  <si>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</si>
  <si>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</si>
  <si>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</si>
  <si>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</si>
  <si>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</si>
  <si>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</si>
  <si>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</si>
  <si>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</si>
  <si>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</si>
  <si>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</si>
  <si>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</si>
  <si>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</si>
  <si>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</si>
  <si>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</si>
  <si>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</si>
  <si>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</si>
  <si>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</si>
  <si>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</si>
  <si>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</si>
  <si>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</si>
  <si>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</si>
  <si>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</si>
  <si>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</si>
  <si>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</si>
  <si>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</si>
  <si>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</si>
  <si>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</si>
  <si>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</si>
  <si>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</si>
  <si>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</si>
  <si>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</si>
  <si>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</si>
  <si>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</si>
  <si>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</si>
  <si>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</si>
  <si>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</si>
  <si>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</si>
  <si>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</si>
  <si>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</si>
  <si>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</si>
  <si>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</si>
  <si>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</si>
  <si>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</si>
  <si>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</si>
  <si>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</si>
  <si>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</si>
  <si>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</si>
  <si>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</si>
  <si>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</si>
  <si>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</si>
  <si>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</si>
  <si>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</si>
  <si>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</si>
  <si>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</si>
  <si>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</si>
  <si>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</si>
  <si>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</si>
  <si>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</si>
  <si>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</si>
  <si>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</si>
  <si>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</si>
  <si>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</si>
  <si>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</si>
  <si>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</si>
  <si>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</si>
  <si>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</si>
  <si>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</si>
  <si>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</si>
  <si>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</si>
  <si>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</si>
  <si>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</si>
  <si>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</si>
  <si>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</si>
  <si>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</si>
  <si>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</si>
  <si>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</si>
  <si>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</si>
  <si>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</si>
  <si>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</si>
  <si>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</si>
  <si>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</si>
  <si>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</si>
  <si>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</si>
  <si>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</si>
  <si>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</si>
  <si>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</si>
  <si>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</si>
  <si>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</si>
  <si>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</si>
  <si>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</si>
  <si>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</si>
  <si>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</si>
  <si>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</si>
  <si>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</si>
  <si>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</si>
  <si>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</si>
  <si>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</si>
  <si>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</si>
  <si>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</si>
  <si>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</si>
  <si>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</si>
  <si>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</si>
  <si>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</si>
  <si>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</si>
  <si>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</si>
  <si>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</si>
  <si>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</si>
  <si>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</si>
  <si>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</si>
  <si>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</si>
  <si>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</si>
  <si>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</si>
  <si>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</si>
  <si>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</si>
  <si>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</si>
  <si>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</si>
  <si>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</si>
  <si>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</si>
  <si>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</si>
  <si>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</si>
  <si>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</si>
  <si>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</si>
  <si>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</si>
  <si>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</si>
  <si>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</si>
  <si>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</si>
  <si>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</si>
  <si>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</si>
  <si>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</si>
  <si>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</si>
  <si>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</si>
  <si>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</si>
  <si>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</si>
  <si>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</si>
  <si>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</si>
  <si>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</si>
  <si>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</si>
  <si>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</si>
  <si>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</si>
  <si>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</si>
  <si>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</si>
  <si>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</si>
  <si>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</si>
  <si>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</si>
  <si>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</si>
  <si>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</si>
  <si>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</si>
  <si>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</si>
  <si>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</si>
  <si>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</si>
  <si>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</si>
  <si>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</si>
  <si>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</si>
  <si>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</si>
  <si>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</si>
  <si>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</si>
  <si>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</si>
  <si>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</si>
  <si>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</si>
  <si>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</si>
  <si>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</si>
  <si>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</si>
  <si>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</si>
  <si>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</si>
  <si>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</si>
  <si>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</si>
  <si>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</si>
  <si>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</si>
  <si>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</si>
  <si>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</si>
  <si>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</si>
  <si>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</si>
  <si>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</si>
  <si>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</si>
  <si>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</si>
  <si>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</si>
  <si>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</si>
  <si>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</si>
  <si>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</si>
  <si>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</si>
  <si>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</si>
  <si>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</si>
  <si>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</si>
  <si>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</si>
  <si>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</si>
  <si>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</si>
  <si>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</si>
  <si>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</si>
  <si>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</si>
  <si>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</si>
  <si>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</si>
  <si>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</si>
  <si>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</si>
  <si>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</si>
  <si>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</si>
  <si>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</si>
  <si>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</si>
  <si>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</si>
  <si>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</si>
  <si>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</si>
  <si>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</si>
  <si>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</si>
  <si>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</si>
  <si>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</si>
  <si>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</si>
  <si>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</si>
  <si>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</si>
  <si>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</si>
  <si>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</si>
  <si>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</si>
  <si>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</si>
  <si>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</si>
  <si>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</si>
  <si>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</si>
  <si>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</si>
  <si>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</si>
  <si>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</si>
  <si>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</si>
  <si>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</si>
  <si>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</si>
  <si>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</si>
  <si>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</si>
  <si>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</si>
  <si>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</si>
  <si>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</si>
  <si>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</si>
  <si>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</si>
  <si>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</si>
  <si>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</si>
  <si>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</si>
  <si>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</si>
  <si>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</si>
  <si>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</si>
  <si>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</si>
  <si>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</si>
  <si>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</si>
  <si>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</si>
  <si>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</si>
  <si>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</si>
  <si>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</si>
  <si>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</si>
  <si>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</si>
  <si>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</si>
  <si>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</si>
  <si>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</si>
  <si>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</si>
  <si>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</si>
  <si>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</si>
  <si>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PETRA ZRINSKOG, ČABAR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</si>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</sst>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2302521.5499999998</v>
      </c>
      <c r="D2" s="7">
        <f>'PR-RAS'!E6</f>
        <v>2575981.1199999996</v>
      </c>
      <c r="E2" s="7">
        <v>0</v>
      </c>
      <c r="F2" s="7">
        <v>0</v>
      </c>
      <c r="G2" s="8">
        <f t="shared" ref="G2:G274" si="0">(B2/1000)*(C2*1+D2*2)</f>
        <v>7454.4837899999993</v>
      </c>
      <c r="H2" s="8">
        <f t="shared" ref="H2:H274" si="1">ABS(C2-ROUND(C2,0))+ABS(D2-ROUND(D2,0))</f>
        <v>0.56999999983236194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2073137.52</v>
      </c>
      <c r="D45" s="2">
        <f>'PR-RAS'!E49</f>
        <v>2263853.23</v>
      </c>
      <c r="E45" s="2">
        <v>0</v>
      </c>
      <c r="F45" s="2">
        <v>0</v>
      </c>
      <c r="G45" s="3">
        <f t="shared" si="0"/>
        <v>290437.13511999999</v>
      </c>
      <c r="H45" s="3">
        <f t="shared" si="1"/>
        <v>0.7099999999627471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2073137.52</v>
      </c>
      <c r="D64" s="2">
        <f>'PR-RAS'!E68</f>
        <v>2263853.23</v>
      </c>
      <c r="E64" s="2">
        <v>0</v>
      </c>
      <c r="F64" s="2">
        <v>0</v>
      </c>
      <c r="G64" s="3">
        <f t="shared" si="0"/>
        <v>415853.17074000003</v>
      </c>
      <c r="H64" s="3">
        <f t="shared" si="1"/>
        <v>0.7099999999627471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2073137.52</v>
      </c>
      <c r="D65" s="2">
        <f>'PR-RAS'!E69</f>
        <v>2263853.23</v>
      </c>
      <c r="E65" s="2">
        <v>0</v>
      </c>
      <c r="F65" s="2">
        <v>0</v>
      </c>
      <c r="G65" s="3">
        <f t="shared" si="0"/>
        <v>422454.01472000004</v>
      </c>
      <c r="H65" s="3">
        <f t="shared" si="1"/>
        <v>0.7099999999627471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9.89</v>
      </c>
      <c r="D78" s="2">
        <f>'PR-RAS'!E82</f>
        <v>10.85</v>
      </c>
      <c r="E78" s="2">
        <v>0</v>
      </c>
      <c r="F78" s="2">
        <v>0</v>
      </c>
      <c r="G78" s="3">
        <f t="shared" si="0"/>
        <v>2.4324300000000001</v>
      </c>
      <c r="H78" s="3">
        <f t="shared" si="1"/>
        <v>0.25999999999999979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9.89</v>
      </c>
      <c r="D79" s="2">
        <f>'PR-RAS'!E83</f>
        <v>10.85</v>
      </c>
      <c r="E79" s="2">
        <v>0</v>
      </c>
      <c r="F79" s="2">
        <v>0</v>
      </c>
      <c r="G79" s="3">
        <f t="shared" si="0"/>
        <v>2.4640200000000001</v>
      </c>
      <c r="H79" s="3">
        <f t="shared" si="1"/>
        <v>0.25999999999999979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9.89</v>
      </c>
      <c r="D81" s="2">
        <f>'PR-RAS'!E85</f>
        <v>10.85</v>
      </c>
      <c r="E81" s="2">
        <v>0</v>
      </c>
      <c r="F81" s="2">
        <v>0</v>
      </c>
      <c r="G81" s="3">
        <f t="shared" si="0"/>
        <v>2.5272000000000001</v>
      </c>
      <c r="H81" s="3">
        <f t="shared" si="1"/>
        <v>0.25999999999999979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35695.29</v>
      </c>
      <c r="D102" s="2">
        <f>'PR-RAS'!E106</f>
        <v>34110.26</v>
      </c>
      <c r="E102" s="2">
        <v>0</v>
      </c>
      <c r="F102" s="2">
        <v>0</v>
      </c>
      <c r="G102" s="3">
        <f t="shared" si="0"/>
        <v>10495.496810000001</v>
      </c>
      <c r="H102" s="3">
        <f t="shared" si="1"/>
        <v>0.55000000000291038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35695.29</v>
      </c>
      <c r="D108" s="2">
        <f>'PR-RAS'!E112</f>
        <v>34110.26</v>
      </c>
      <c r="E108" s="2">
        <v>0</v>
      </c>
      <c r="F108" s="2">
        <v>0</v>
      </c>
      <c r="G108" s="3">
        <f t="shared" si="0"/>
        <v>11118.991669999999</v>
      </c>
      <c r="H108" s="3">
        <f t="shared" si="1"/>
        <v>0.55000000000291038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35695.29</v>
      </c>
      <c r="D113" s="2">
        <f>'PR-RAS'!E117</f>
        <v>34110.26</v>
      </c>
      <c r="E113" s="2">
        <v>0</v>
      </c>
      <c r="F113" s="2">
        <v>0</v>
      </c>
      <c r="G113" s="3">
        <f t="shared" si="0"/>
        <v>11638.57072</v>
      </c>
      <c r="H113" s="3">
        <f t="shared" si="1"/>
        <v>0.55000000000291038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4385.8500000000004</v>
      </c>
      <c r="D121" s="2">
        <f>'PR-RAS'!E125</f>
        <v>5062.46</v>
      </c>
      <c r="E121" s="2">
        <v>0</v>
      </c>
      <c r="F121" s="2">
        <v>0</v>
      </c>
      <c r="G121" s="3">
        <f t="shared" si="0"/>
        <v>1741.2924</v>
      </c>
      <c r="H121" s="3">
        <f t="shared" si="1"/>
        <v>0.60999999999967258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4385.8500000000004</v>
      </c>
      <c r="D122" s="2">
        <f>'PR-RAS'!E126</f>
        <v>5062.46</v>
      </c>
      <c r="E122" s="2">
        <v>0</v>
      </c>
      <c r="F122" s="2">
        <v>0</v>
      </c>
      <c r="G122" s="3">
        <f t="shared" si="0"/>
        <v>1755.8031699999999</v>
      </c>
      <c r="H122" s="3">
        <f t="shared" si="1"/>
        <v>0.60999999999967258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4385.8500000000004</v>
      </c>
      <c r="D124" s="2">
        <f>'PR-RAS'!E128</f>
        <v>5062.46</v>
      </c>
      <c r="E124" s="2">
        <v>0</v>
      </c>
      <c r="F124" s="2">
        <v>0</v>
      </c>
      <c r="G124" s="3">
        <f t="shared" si="0"/>
        <v>1784.8247100000001</v>
      </c>
      <c r="H124" s="3">
        <f t="shared" si="1"/>
        <v>0.60999999999967258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189293</v>
      </c>
      <c r="D130" s="2">
        <f>'PR-RAS'!E134</f>
        <v>272944.32</v>
      </c>
      <c r="E130" s="2">
        <v>0</v>
      </c>
      <c r="F130" s="2">
        <v>0</v>
      </c>
      <c r="G130" s="3">
        <f t="shared" si="0"/>
        <v>94838.431559999997</v>
      </c>
      <c r="H130" s="3">
        <f t="shared" si="1"/>
        <v>0.32000000000698492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189293</v>
      </c>
      <c r="D131" s="2">
        <f>'PR-RAS'!E135</f>
        <v>272944.32</v>
      </c>
      <c r="E131" s="2">
        <v>0</v>
      </c>
      <c r="F131" s="2">
        <v>0</v>
      </c>
      <c r="G131" s="3">
        <f t="shared" si="0"/>
        <v>95573.613200000007</v>
      </c>
      <c r="H131" s="3">
        <f t="shared" si="1"/>
        <v>0.32000000000698492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189293</v>
      </c>
      <c r="D132" s="2">
        <f>'PR-RAS'!E136</f>
        <v>229402.01</v>
      </c>
      <c r="E132" s="2">
        <v>0</v>
      </c>
      <c r="F132" s="2">
        <v>0</v>
      </c>
      <c r="G132" s="3">
        <f t="shared" si="0"/>
        <v>84900.709620000009</v>
      </c>
      <c r="H132" s="3">
        <f t="shared" si="1"/>
        <v>1.0000000009313226E-2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43542.31</v>
      </c>
      <c r="E133" s="2">
        <v>0</v>
      </c>
      <c r="F133" s="2">
        <v>0</v>
      </c>
      <c r="G133" s="3">
        <f t="shared" si="0"/>
        <v>11495.16984</v>
      </c>
      <c r="H133" s="3">
        <f t="shared" si="1"/>
        <v>0.30999999999767169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2256532.5099999998</v>
      </c>
      <c r="D148" s="2">
        <f>'PR-RAS'!E152</f>
        <v>2691499.48</v>
      </c>
      <c r="E148" s="2">
        <v>0</v>
      </c>
      <c r="F148" s="2">
        <v>0</v>
      </c>
      <c r="G148" s="3">
        <f t="shared" si="0"/>
        <v>1123011.1260899999</v>
      </c>
      <c r="H148" s="3">
        <f t="shared" si="1"/>
        <v>0.97000000020489097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1924395.22</v>
      </c>
      <c r="D149" s="2">
        <f>'PR-RAS'!E153</f>
        <v>2297438.9899999998</v>
      </c>
      <c r="E149" s="2">
        <v>0</v>
      </c>
      <c r="F149" s="2">
        <v>0</v>
      </c>
      <c r="G149" s="3">
        <f t="shared" si="0"/>
        <v>964852.43359999987</v>
      </c>
      <c r="H149" s="3">
        <f t="shared" si="1"/>
        <v>0.23000000021420419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1600647.47</v>
      </c>
      <c r="D150" s="2">
        <f>'PR-RAS'!E154</f>
        <v>1911284.71</v>
      </c>
      <c r="E150" s="2">
        <v>0</v>
      </c>
      <c r="F150" s="2">
        <v>0</v>
      </c>
      <c r="G150" s="3">
        <f t="shared" si="0"/>
        <v>808059.31660999986</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1600647.47</v>
      </c>
      <c r="D151" s="2">
        <f>'PR-RAS'!E155</f>
        <v>1911284.71</v>
      </c>
      <c r="E151" s="2">
        <v>0</v>
      </c>
      <c r="F151" s="2">
        <v>0</v>
      </c>
      <c r="G151" s="3">
        <f t="shared" si="0"/>
        <v>813482.5334999999</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59377.75</v>
      </c>
      <c r="D155" s="2">
        <f>'PR-RAS'!E159</f>
        <v>70067.42</v>
      </c>
      <c r="E155" s="2">
        <v>0</v>
      </c>
      <c r="F155" s="2">
        <v>0</v>
      </c>
      <c r="G155" s="3">
        <f t="shared" si="0"/>
        <v>30724.938859999998</v>
      </c>
      <c r="H155" s="3">
        <f t="shared" si="1"/>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264370</v>
      </c>
      <c r="D156" s="2">
        <f>'PR-RAS'!E160</f>
        <v>316086.86</v>
      </c>
      <c r="E156" s="2">
        <v>0</v>
      </c>
      <c r="F156" s="2">
        <v>0</v>
      </c>
      <c r="G156" s="3">
        <f t="shared" si="0"/>
        <v>138964.27659999998</v>
      </c>
      <c r="H156" s="3">
        <f t="shared" si="1"/>
        <v>0.14000000001396984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264370</v>
      </c>
      <c r="D158" s="2">
        <f>'PR-RAS'!E162</f>
        <v>316086.86</v>
      </c>
      <c r="E158" s="2">
        <v>0</v>
      </c>
      <c r="F158" s="2">
        <v>0</v>
      </c>
      <c r="G158" s="3">
        <f t="shared" si="0"/>
        <v>140757.36403999999</v>
      </c>
      <c r="H158" s="3">
        <f t="shared" si="1"/>
        <v>0.14000000001396984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331515.77999999997</v>
      </c>
      <c r="D160" s="2">
        <f>'PR-RAS'!E164</f>
        <v>393445.74999999994</v>
      </c>
      <c r="E160" s="2">
        <v>0</v>
      </c>
      <c r="F160" s="2">
        <v>0</v>
      </c>
      <c r="G160" s="3">
        <f t="shared" si="0"/>
        <v>177826.75751999998</v>
      </c>
      <c r="H160" s="3">
        <f t="shared" si="1"/>
        <v>0.47000000008847564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70219.899999999994</v>
      </c>
      <c r="D161" s="2">
        <f>'PR-RAS'!E165</f>
        <v>80844.12</v>
      </c>
      <c r="E161" s="2">
        <v>0</v>
      </c>
      <c r="F161" s="2">
        <v>0</v>
      </c>
      <c r="G161" s="3">
        <f t="shared" si="0"/>
        <v>37105.3024</v>
      </c>
      <c r="H161" s="3">
        <f t="shared" si="1"/>
        <v>0.22000000000116415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10001.719999999999</v>
      </c>
      <c r="D162" s="2">
        <f>'PR-RAS'!E166</f>
        <v>9356.51</v>
      </c>
      <c r="E162" s="2">
        <v>0</v>
      </c>
      <c r="F162" s="2">
        <v>0</v>
      </c>
      <c r="G162" s="3">
        <f t="shared" si="0"/>
        <v>4623.0731399999995</v>
      </c>
      <c r="H162" s="3">
        <f t="shared" si="1"/>
        <v>0.77000000000043656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60218.18</v>
      </c>
      <c r="D163" s="2">
        <f>'PR-RAS'!E167</f>
        <v>70109.25</v>
      </c>
      <c r="E163" s="2">
        <v>0</v>
      </c>
      <c r="F163" s="2">
        <v>0</v>
      </c>
      <c r="G163" s="3">
        <f t="shared" si="0"/>
        <v>32470.742160000002</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1378.36</v>
      </c>
      <c r="E164" s="2">
        <v>0</v>
      </c>
      <c r="F164" s="2">
        <v>0</v>
      </c>
      <c r="G164" s="3">
        <f t="shared" si="0"/>
        <v>449.34535999999997</v>
      </c>
      <c r="H164" s="3">
        <f t="shared" si="1"/>
        <v>0.35999999999989996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191642.89</v>
      </c>
      <c r="D166" s="2">
        <f>'PR-RAS'!E170</f>
        <v>212838.30999999997</v>
      </c>
      <c r="E166" s="2">
        <v>0</v>
      </c>
      <c r="F166" s="2">
        <v>0</v>
      </c>
      <c r="G166" s="3">
        <f t="shared" si="0"/>
        <v>101857.71915</v>
      </c>
      <c r="H166" s="3">
        <f t="shared" si="1"/>
        <v>0.41999999995459802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4640.38</v>
      </c>
      <c r="D167" s="2">
        <f>'PR-RAS'!E171</f>
        <v>4411.3100000000004</v>
      </c>
      <c r="E167" s="2">
        <v>0</v>
      </c>
      <c r="F167" s="2">
        <v>0</v>
      </c>
      <c r="G167" s="3">
        <f t="shared" si="0"/>
        <v>2234.8580000000002</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83016.800000000003</v>
      </c>
      <c r="D168" s="2">
        <f>'PR-RAS'!E172</f>
        <v>90147.75</v>
      </c>
      <c r="E168" s="2">
        <v>0</v>
      </c>
      <c r="F168" s="2">
        <v>0</v>
      </c>
      <c r="G168" s="3">
        <f t="shared" si="0"/>
        <v>43973.1541</v>
      </c>
      <c r="H168" s="3">
        <f t="shared" si="1"/>
        <v>0.44999999999708962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91811.65</v>
      </c>
      <c r="D169" s="2">
        <f>'PR-RAS'!E173</f>
        <v>98773.04</v>
      </c>
      <c r="E169" s="2">
        <v>0</v>
      </c>
      <c r="F169" s="2">
        <v>0</v>
      </c>
      <c r="G169" s="3">
        <f t="shared" si="0"/>
        <v>48612.098639999997</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11208.76</v>
      </c>
      <c r="D170" s="2">
        <f>'PR-RAS'!E174</f>
        <v>17915.71</v>
      </c>
      <c r="E170" s="2">
        <v>0</v>
      </c>
      <c r="F170" s="2">
        <v>0</v>
      </c>
      <c r="G170" s="3">
        <f t="shared" si="0"/>
        <v>7949.7904200000003</v>
      </c>
      <c r="H170" s="3">
        <f t="shared" si="1"/>
        <v>0.53000000000065484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965.3</v>
      </c>
      <c r="D171" s="2">
        <f>'PR-RAS'!E175</f>
        <v>542.25</v>
      </c>
      <c r="E171" s="2">
        <v>0</v>
      </c>
      <c r="F171" s="2">
        <v>0</v>
      </c>
      <c r="G171" s="3">
        <f t="shared" si="0"/>
        <v>348.46600000000007</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1048.25</v>
      </c>
      <c r="E173" s="2">
        <v>0</v>
      </c>
      <c r="F173" s="2">
        <v>0</v>
      </c>
      <c r="G173" s="3">
        <f t="shared" si="0"/>
        <v>360.59799999999996</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61599.509999999995</v>
      </c>
      <c r="D174" s="2">
        <f>'PR-RAS'!E178</f>
        <v>89726.49</v>
      </c>
      <c r="E174" s="2">
        <v>0</v>
      </c>
      <c r="F174" s="2">
        <v>0</v>
      </c>
      <c r="G174" s="3">
        <f t="shared" si="0"/>
        <v>41702.080769999993</v>
      </c>
      <c r="H174" s="3">
        <f t="shared" si="1"/>
        <v>0.98000000001047738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17317.63</v>
      </c>
      <c r="D175" s="2">
        <f>'PR-RAS'!E179</f>
        <v>39654.300000000003</v>
      </c>
      <c r="E175" s="2">
        <v>0</v>
      </c>
      <c r="F175" s="2">
        <v>0</v>
      </c>
      <c r="G175" s="3">
        <f t="shared" si="0"/>
        <v>16812.964019999999</v>
      </c>
      <c r="H175" s="3">
        <f t="shared" si="1"/>
        <v>0.67000000000189175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16475.2</v>
      </c>
      <c r="D176" s="2">
        <f>'PR-RAS'!E180</f>
        <v>15429.38</v>
      </c>
      <c r="E176" s="2">
        <v>0</v>
      </c>
      <c r="F176" s="2">
        <v>0</v>
      </c>
      <c r="G176" s="3">
        <f t="shared" si="0"/>
        <v>8283.4429999999993</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16611.12</v>
      </c>
      <c r="D178" s="2">
        <f>'PR-RAS'!E182</f>
        <v>25285.65</v>
      </c>
      <c r="E178" s="2">
        <v>0</v>
      </c>
      <c r="F178" s="2">
        <v>0</v>
      </c>
      <c r="G178" s="3">
        <f t="shared" si="0"/>
        <v>11891.288339999999</v>
      </c>
      <c r="H178" s="3">
        <f t="shared" si="1"/>
        <v>0.46999999999752617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1727.88</v>
      </c>
      <c r="D179" s="2">
        <f>'PR-RAS'!E183</f>
        <v>700</v>
      </c>
      <c r="E179" s="2">
        <v>0</v>
      </c>
      <c r="F179" s="2">
        <v>0</v>
      </c>
      <c r="G179" s="3">
        <f t="shared" si="0"/>
        <v>556.76264000000003</v>
      </c>
      <c r="H179" s="3">
        <f t="shared" si="1"/>
        <v>0.11999999999989086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3059.13</v>
      </c>
      <c r="D180" s="2">
        <f>'PR-RAS'!E184</f>
        <v>2391.86</v>
      </c>
      <c r="E180" s="2">
        <v>0</v>
      </c>
      <c r="F180" s="2">
        <v>0</v>
      </c>
      <c r="G180" s="3">
        <f t="shared" si="0"/>
        <v>1403.87015</v>
      </c>
      <c r="H180" s="3">
        <f t="shared" si="1"/>
        <v>0.26999999999998181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125</v>
      </c>
      <c r="E181" s="2">
        <v>0</v>
      </c>
      <c r="F181" s="2">
        <v>0</v>
      </c>
      <c r="G181" s="3">
        <f t="shared" si="0"/>
        <v>67.5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3566.47</v>
      </c>
      <c r="D182" s="2">
        <f>'PR-RAS'!E186</f>
        <v>3479.5</v>
      </c>
      <c r="E182" s="2">
        <v>0</v>
      </c>
      <c r="F182" s="2">
        <v>0</v>
      </c>
      <c r="G182" s="3">
        <f t="shared" si="0"/>
        <v>1905.1100699999997</v>
      </c>
      <c r="H182" s="3">
        <f t="shared" si="1"/>
        <v>0.96999999999979991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2717.08</v>
      </c>
      <c r="D183" s="2">
        <f>'PR-RAS'!E187</f>
        <v>2660.8</v>
      </c>
      <c r="E183" s="2">
        <v>0</v>
      </c>
      <c r="F183" s="2">
        <v>0</v>
      </c>
      <c r="G183" s="3">
        <f t="shared" si="0"/>
        <v>1463.0397600000001</v>
      </c>
      <c r="H183" s="3">
        <f t="shared" si="1"/>
        <v>0.27999999999974534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8053.48</v>
      </c>
      <c r="D190" s="2">
        <f>'PR-RAS'!E194</f>
        <v>10036.83</v>
      </c>
      <c r="E190" s="2">
        <v>0</v>
      </c>
      <c r="F190" s="2">
        <v>0</v>
      </c>
      <c r="G190" s="3">
        <f t="shared" si="0"/>
        <v>5316.0294599999997</v>
      </c>
      <c r="H190" s="3">
        <f t="shared" si="1"/>
        <v>0.6499999999996362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1710.43</v>
      </c>
      <c r="D192" s="2">
        <f>'PR-RAS'!E196</f>
        <v>2302.94</v>
      </c>
      <c r="E192" s="2">
        <v>0</v>
      </c>
      <c r="F192" s="2">
        <v>0</v>
      </c>
      <c r="G192" s="3">
        <f t="shared" si="0"/>
        <v>1206.4152100000001</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1487.8</v>
      </c>
      <c r="D193" s="2">
        <f>'PR-RAS'!E197</f>
        <v>928.33</v>
      </c>
      <c r="E193" s="2">
        <v>0</v>
      </c>
      <c r="F193" s="2">
        <v>0</v>
      </c>
      <c r="G193" s="3">
        <f t="shared" si="0"/>
        <v>642.13632000000007</v>
      </c>
      <c r="H193" s="3">
        <f t="shared" si="1"/>
        <v>0.5300000000000864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240.09</v>
      </c>
      <c r="D194" s="2">
        <f>'PR-RAS'!E198</f>
        <v>220</v>
      </c>
      <c r="E194" s="2">
        <v>0</v>
      </c>
      <c r="F194" s="2">
        <v>0</v>
      </c>
      <c r="G194" s="3">
        <f t="shared" si="0"/>
        <v>131.25737000000001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4411.42</v>
      </c>
      <c r="D195" s="2">
        <f>'PR-RAS'!E199</f>
        <v>4881.16</v>
      </c>
      <c r="E195" s="2">
        <v>0</v>
      </c>
      <c r="F195" s="2">
        <v>0</v>
      </c>
      <c r="G195" s="3">
        <f t="shared" si="0"/>
        <v>2749.7055599999999</v>
      </c>
      <c r="H195" s="3">
        <f t="shared" si="1"/>
        <v>0.57999999999992724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203.74</v>
      </c>
      <c r="D197" s="2">
        <f>'PR-RAS'!E201</f>
        <v>1704.4</v>
      </c>
      <c r="E197" s="2">
        <v>0</v>
      </c>
      <c r="F197" s="2">
        <v>0</v>
      </c>
      <c r="G197" s="3">
        <f t="shared" si="0"/>
        <v>708.05784000000006</v>
      </c>
      <c r="H197" s="3">
        <f t="shared" si="1"/>
        <v>0.66000000000008185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171.19</v>
      </c>
      <c r="D198" s="2">
        <f>'PR-RAS'!E202</f>
        <v>137.74</v>
      </c>
      <c r="E198" s="2">
        <v>0</v>
      </c>
      <c r="F198" s="2">
        <v>0</v>
      </c>
      <c r="G198" s="3">
        <f t="shared" si="0"/>
        <v>87.993990000000011</v>
      </c>
      <c r="H198" s="3">
        <f t="shared" si="1"/>
        <v>0.44999999999998863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171.19</v>
      </c>
      <c r="D212" s="2">
        <f>'PR-RAS'!E216</f>
        <v>137.74</v>
      </c>
      <c r="E212" s="2">
        <v>0</v>
      </c>
      <c r="F212" s="2">
        <v>0</v>
      </c>
      <c r="G212" s="3">
        <f t="shared" si="0"/>
        <v>94.247370000000004</v>
      </c>
      <c r="H212" s="3">
        <f t="shared" si="1"/>
        <v>0.44999999999998863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171.19</v>
      </c>
      <c r="D213" s="2">
        <f>'PR-RAS'!E217</f>
        <v>137.74</v>
      </c>
      <c r="E213" s="2">
        <v>0</v>
      </c>
      <c r="F213" s="2">
        <v>0</v>
      </c>
      <c r="G213" s="3">
        <f t="shared" si="0"/>
        <v>94.694040000000001</v>
      </c>
      <c r="H213" s="3">
        <f t="shared" si="1"/>
        <v>0.44999999999998863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450.32</v>
      </c>
      <c r="D269" s="2">
        <f>'PR-RAS'!E273</f>
        <v>477</v>
      </c>
      <c r="E269" s="2">
        <v>0</v>
      </c>
      <c r="F269" s="2">
        <v>0</v>
      </c>
      <c r="G269" s="3">
        <f t="shared" si="0"/>
        <v>376.35775999999998</v>
      </c>
      <c r="H269" s="3">
        <f t="shared" si="1"/>
        <v>0.31999999999999318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450.32</v>
      </c>
      <c r="D270" s="2">
        <f>'PR-RAS'!E274</f>
        <v>477</v>
      </c>
      <c r="E270" s="2">
        <v>0</v>
      </c>
      <c r="F270" s="2">
        <v>0</v>
      </c>
      <c r="G270" s="3">
        <f t="shared" si="0"/>
        <v>377.76208000000003</v>
      </c>
      <c r="H270" s="3">
        <f t="shared" si="1"/>
        <v>0.31999999999999318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450.32</v>
      </c>
      <c r="D272" s="2">
        <f>'PR-RAS'!E276</f>
        <v>477</v>
      </c>
      <c r="E272" s="2">
        <v>0</v>
      </c>
      <c r="F272" s="2">
        <v>0</v>
      </c>
      <c r="G272" s="3">
        <f t="shared" si="0"/>
        <v>380.57071999999999</v>
      </c>
      <c r="H272" s="3">
        <f t="shared" si="1"/>
        <v>0.31999999999999318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2256532.5099999998</v>
      </c>
      <c r="D295" s="2">
        <f>'PR-RAS'!E299</f>
        <v>2691499.48</v>
      </c>
      <c r="E295" s="2">
        <v>0</v>
      </c>
      <c r="F295" s="2">
        <v>0</v>
      </c>
      <c r="G295" s="3">
        <f t="shared" si="12"/>
        <v>2246022.2521799998</v>
      </c>
      <c r="H295" s="3">
        <f t="shared" si="13"/>
        <v>0.97000000020489097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45989.040000000037</v>
      </c>
      <c r="D296" s="2">
        <f>'PR-RAS'!E300</f>
        <v>0</v>
      </c>
      <c r="E296" s="2">
        <v>0</v>
      </c>
      <c r="F296" s="2">
        <v>0</v>
      </c>
      <c r="G296" s="3">
        <f t="shared" si="12"/>
        <v>13566.76680000001</v>
      </c>
      <c r="H296" s="3">
        <f t="shared" si="13"/>
        <v>4.0000000037252903E-2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115518.36000000034</v>
      </c>
      <c r="E297" s="2">
        <v>0</v>
      </c>
      <c r="F297" s="2">
        <v>0</v>
      </c>
      <c r="G297" s="3">
        <f t="shared" si="12"/>
        <v>68386.869120000192</v>
      </c>
      <c r="H297" s="3">
        <f t="shared" si="13"/>
        <v>0.36000000033527613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18602.849999999999</v>
      </c>
      <c r="D298" s="2">
        <f>'PR-RAS'!E302</f>
        <v>45989.04</v>
      </c>
      <c r="E298" s="2">
        <v>0</v>
      </c>
      <c r="F298" s="2">
        <v>0</v>
      </c>
      <c r="G298" s="3">
        <f t="shared" si="12"/>
        <v>32842.536209999998</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3350</v>
      </c>
      <c r="D303" s="2">
        <f>'PR-RAS'!E308</f>
        <v>490</v>
      </c>
      <c r="E303" s="2">
        <v>0</v>
      </c>
      <c r="F303" s="2">
        <v>0</v>
      </c>
      <c r="G303" s="3">
        <f t="shared" si="12"/>
        <v>1307.6599999999999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3350</v>
      </c>
      <c r="D316" s="2">
        <f>'PR-RAS'!E321</f>
        <v>490</v>
      </c>
      <c r="E316" s="2">
        <v>0</v>
      </c>
      <c r="F316" s="2">
        <v>0</v>
      </c>
      <c r="G316" s="3">
        <f t="shared" si="12"/>
        <v>1363.95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490</v>
      </c>
      <c r="D317" s="2">
        <f>'PR-RAS'!E322</f>
        <v>490</v>
      </c>
      <c r="E317" s="2">
        <v>0</v>
      </c>
      <c r="F317" s="2">
        <v>0</v>
      </c>
      <c r="G317" s="3">
        <f t="shared" si="12"/>
        <v>464.52</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490</v>
      </c>
      <c r="D318" s="2">
        <f>'PR-RAS'!E323</f>
        <v>490</v>
      </c>
      <c r="E318" s="2">
        <v>0</v>
      </c>
      <c r="F318" s="2">
        <v>0</v>
      </c>
      <c r="G318" s="3">
        <f t="shared" si="12"/>
        <v>465.99</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2860</v>
      </c>
      <c r="D331" s="2">
        <f>'PR-RAS'!E336</f>
        <v>0</v>
      </c>
      <c r="E331" s="2">
        <v>0</v>
      </c>
      <c r="F331" s="2">
        <v>0</v>
      </c>
      <c r="G331" s="3">
        <f t="shared" si="12"/>
        <v>943.80000000000007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2860</v>
      </c>
      <c r="D332" s="2">
        <f>'PR-RAS'!E337</f>
        <v>0</v>
      </c>
      <c r="E332" s="2">
        <v>0</v>
      </c>
      <c r="F332" s="2">
        <v>0</v>
      </c>
      <c r="G332" s="3">
        <f t="shared" si="12"/>
        <v>946.66000000000008</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16138.96</v>
      </c>
      <c r="D355" s="2">
        <f>'PR-RAS'!E360</f>
        <v>57972.53</v>
      </c>
      <c r="E355" s="2">
        <v>0</v>
      </c>
      <c r="F355" s="2">
        <v>0</v>
      </c>
      <c r="G355" s="3">
        <f t="shared" si="12"/>
        <v>46757.743079999993</v>
      </c>
      <c r="H355" s="3">
        <f t="shared" si="13"/>
        <v>0.51000000000203727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16138.96</v>
      </c>
      <c r="D368" s="2">
        <f>'PR-RAS'!E373</f>
        <v>57972.53</v>
      </c>
      <c r="E368" s="2">
        <v>0</v>
      </c>
      <c r="F368" s="2">
        <v>0</v>
      </c>
      <c r="G368" s="3">
        <f t="shared" si="12"/>
        <v>48474.835339999998</v>
      </c>
      <c r="H368" s="3">
        <f t="shared" si="13"/>
        <v>0.51000000000203727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3316.9100000000003</v>
      </c>
      <c r="D374" s="2">
        <f>'PR-RAS'!E379</f>
        <v>2597.2399999999998</v>
      </c>
      <c r="E374" s="2">
        <v>0</v>
      </c>
      <c r="F374" s="2">
        <v>0</v>
      </c>
      <c r="G374" s="3">
        <f t="shared" si="12"/>
        <v>3174.7484699999995</v>
      </c>
      <c r="H374" s="3">
        <f t="shared" si="13"/>
        <v>0.32999999999947249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2561.8200000000002</v>
      </c>
      <c r="D375" s="2">
        <f>'PR-RAS'!E380</f>
        <v>2230.04</v>
      </c>
      <c r="E375" s="2">
        <v>0</v>
      </c>
      <c r="F375" s="2">
        <v>0</v>
      </c>
      <c r="G375" s="3">
        <f t="shared" si="12"/>
        <v>2626.1905999999999</v>
      </c>
      <c r="H375" s="3">
        <f t="shared" si="13"/>
        <v>0.21999999999979991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755.09</v>
      </c>
      <c r="D381" s="2">
        <f>'PR-RAS'!E386</f>
        <v>367.2</v>
      </c>
      <c r="E381" s="2">
        <v>0</v>
      </c>
      <c r="F381" s="2">
        <v>0</v>
      </c>
      <c r="G381" s="3">
        <f t="shared" si="12"/>
        <v>566.00620000000004</v>
      </c>
      <c r="H381" s="3">
        <f t="shared" si="13"/>
        <v>0.29000000000002046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43542.31</v>
      </c>
      <c r="E383" s="2">
        <v>0</v>
      </c>
      <c r="F383" s="2">
        <v>0</v>
      </c>
      <c r="G383" s="3">
        <f t="shared" si="12"/>
        <v>33266.324840000001</v>
      </c>
      <c r="H383" s="3">
        <f t="shared" si="13"/>
        <v>0.30999999999767169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43542.31</v>
      </c>
      <c r="E384" s="2">
        <v>0</v>
      </c>
      <c r="F384" s="2">
        <v>0</v>
      </c>
      <c r="G384" s="3">
        <f t="shared" si="12"/>
        <v>33353.409459999995</v>
      </c>
      <c r="H384" s="3">
        <f t="shared" si="13"/>
        <v>0.30999999999767169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12822.05</v>
      </c>
      <c r="D388" s="2">
        <f>'PR-RAS'!E393</f>
        <v>11832.98</v>
      </c>
      <c r="E388" s="2">
        <v>0</v>
      </c>
      <c r="F388" s="2">
        <v>0</v>
      </c>
      <c r="G388" s="3">
        <f t="shared" si="12"/>
        <v>14120.859869999998</v>
      </c>
      <c r="H388" s="3">
        <f t="shared" si="13"/>
        <v>6.9999999999708962E-2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12822.05</v>
      </c>
      <c r="D389" s="2">
        <f>'PR-RAS'!E394</f>
        <v>11832.98</v>
      </c>
      <c r="E389" s="2">
        <v>0</v>
      </c>
      <c r="F389" s="2">
        <v>0</v>
      </c>
      <c r="G389" s="3">
        <f t="shared" si="12"/>
        <v>14157.347879999998</v>
      </c>
      <c r="H389" s="3">
        <f t="shared" si="13"/>
        <v>6.9999999999708962E-2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12788.96</v>
      </c>
      <c r="D413" s="2">
        <f>'PR-RAS'!E418</f>
        <v>57482.53</v>
      </c>
      <c r="E413" s="2">
        <v>0</v>
      </c>
      <c r="F413" s="2">
        <v>0</v>
      </c>
      <c r="G413" s="3">
        <f t="shared" si="12"/>
        <v>52634.656239999989</v>
      </c>
      <c r="H413" s="3">
        <f t="shared" si="13"/>
        <v>0.51000000000203727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2305871.5499999998</v>
      </c>
      <c r="D417" s="2">
        <f>'PR-RAS'!E422</f>
        <v>2576471.1199999996</v>
      </c>
      <c r="E417" s="2">
        <v>0</v>
      </c>
      <c r="F417" s="2">
        <v>0</v>
      </c>
      <c r="G417" s="3">
        <f t="shared" si="12"/>
        <v>3102866.5366399996</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2272671.4699999997</v>
      </c>
      <c r="D418" s="2">
        <f>'PR-RAS'!E423</f>
        <v>2749472.01</v>
      </c>
      <c r="E418" s="2">
        <v>0</v>
      </c>
      <c r="F418" s="2">
        <v>0</v>
      </c>
      <c r="G418" s="3">
        <f t="shared" si="12"/>
        <v>3240763.6593299997</v>
      </c>
      <c r="H418" s="3">
        <f t="shared" si="13"/>
        <v>0.47999999951571226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33200.080000000075</v>
      </c>
      <c r="D419" s="2">
        <f>'PR-RAS'!E424</f>
        <v>0</v>
      </c>
      <c r="E419" s="2">
        <v>0</v>
      </c>
      <c r="F419" s="2">
        <v>0</v>
      </c>
      <c r="G419" s="3">
        <f t="shared" si="12"/>
        <v>13877.633440000031</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173000.89000000013</v>
      </c>
      <c r="E420" s="2">
        <v>0</v>
      </c>
      <c r="F420" s="2">
        <v>0</v>
      </c>
      <c r="G420" s="3">
        <f t="shared" si="12"/>
        <v>144974.7458200001</v>
      </c>
      <c r="H420" s="3">
        <f t="shared" si="13"/>
        <v>0.10999999986961484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18602.849999999999</v>
      </c>
      <c r="D421" s="2">
        <f>'PR-RAS'!E426</f>
        <v>45989.04</v>
      </c>
      <c r="E421" s="2">
        <v>0</v>
      </c>
      <c r="F421" s="2">
        <v>0</v>
      </c>
      <c r="G421" s="3">
        <f t="shared" si="12"/>
        <v>46443.990599999997</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2305871.5499999998</v>
      </c>
      <c r="D637" s="2">
        <f>'PR-RAS'!E643</f>
        <v>2576471.1199999996</v>
      </c>
      <c r="E637" s="2">
        <v>0</v>
      </c>
      <c r="F637" s="2">
        <v>0</v>
      </c>
      <c r="G637" s="3">
        <f t="shared" si="14"/>
        <v>4743805.5704399999</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2272671.4699999997</v>
      </c>
      <c r="D638" s="2">
        <f>'PR-RAS'!E644</f>
        <v>2749472.01</v>
      </c>
      <c r="E638" s="2">
        <v>0</v>
      </c>
      <c r="F638" s="2">
        <v>0</v>
      </c>
      <c r="G638" s="3">
        <f t="shared" si="14"/>
        <v>4950519.0671299994</v>
      </c>
      <c r="H638" s="3">
        <f t="shared" si="15"/>
        <v>0.47999999951571226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33200.080000000075</v>
      </c>
      <c r="D639" s="2">
        <f>'PR-RAS'!E645</f>
        <v>0</v>
      </c>
      <c r="E639" s="2">
        <v>0</v>
      </c>
      <c r="F639" s="2">
        <v>0</v>
      </c>
      <c r="G639" s="3">
        <f t="shared" si="14"/>
        <v>21181.651040000048</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173000.89000000013</v>
      </c>
      <c r="E640" s="2">
        <v>0</v>
      </c>
      <c r="F640" s="2">
        <v>0</v>
      </c>
      <c r="G640" s="3">
        <f t="shared" si="14"/>
        <v>221095.13742000016</v>
      </c>
      <c r="H640" s="3">
        <f t="shared" si="15"/>
        <v>0.10999999986961484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18602.849999999999</v>
      </c>
      <c r="D641" s="2">
        <f>'PR-RAS'!E647</f>
        <v>45989.04</v>
      </c>
      <c r="E641" s="2">
        <v>0</v>
      </c>
      <c r="F641" s="2">
        <v>0</v>
      </c>
      <c r="G641" s="3">
        <f t="shared" si="14"/>
        <v>70771.795199999993</v>
      </c>
      <c r="H641" s="3">
        <f t="shared" si="15"/>
        <v>0.19000000000232831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51802.930000000073</v>
      </c>
      <c r="D643" s="2">
        <f>'PR-RAS'!E649</f>
        <v>0</v>
      </c>
      <c r="E643" s="2">
        <v>0</v>
      </c>
      <c r="F643" s="2">
        <v>0</v>
      </c>
      <c r="G643" s="3">
        <f t="shared" si="14"/>
        <v>33257.481060000049</v>
      </c>
      <c r="H643" s="3">
        <f t="shared" si="15"/>
        <v>6.9999999926949386E-2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127011.85000000012</v>
      </c>
      <c r="E644" s="2">
        <v>0</v>
      </c>
      <c r="F644" s="2">
        <v>0</v>
      </c>
      <c r="G644" s="3">
        <f t="shared" si="14"/>
        <v>163337.23910000015</v>
      </c>
      <c r="H644" s="3">
        <f t="shared" si="15"/>
        <v>0.14999999987776391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168773.5</v>
      </c>
      <c r="D645" s="2">
        <f>'PR-RAS'!E651</f>
        <v>0</v>
      </c>
      <c r="E645" s="2">
        <v>0</v>
      </c>
      <c r="F645" s="2">
        <v>0</v>
      </c>
      <c r="G645" s="3">
        <f t="shared" si="14"/>
        <v>108690.13400000001</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26548.32</v>
      </c>
      <c r="D646" s="2">
        <f>'PR-RAS'!E653</f>
        <v>31324.32</v>
      </c>
      <c r="E646" s="2">
        <v>0</v>
      </c>
      <c r="F646" s="2">
        <v>0</v>
      </c>
      <c r="G646" s="3">
        <f t="shared" si="14"/>
        <v>57532.039199999999</v>
      </c>
      <c r="H646" s="3">
        <f t="shared" si="15"/>
        <v>0.63999999999941792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170011.73</v>
      </c>
      <c r="D647" s="2">
        <f>'PR-RAS'!E654</f>
        <v>196974.84</v>
      </c>
      <c r="E647" s="2">
        <v>0</v>
      </c>
      <c r="F647" s="2">
        <v>0</v>
      </c>
      <c r="G647" s="3">
        <f t="shared" si="14"/>
        <v>364319.07086000004</v>
      </c>
      <c r="H647" s="3">
        <f t="shared" si="15"/>
        <v>0.42999999999301508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165235.73000000001</v>
      </c>
      <c r="D648" s="2">
        <f>'PR-RAS'!E655</f>
        <v>213601.22</v>
      </c>
      <c r="E648" s="2">
        <v>0</v>
      </c>
      <c r="F648" s="2">
        <v>0</v>
      </c>
      <c r="G648" s="3">
        <f t="shared" si="14"/>
        <v>383307.49599000002</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31324.320000000007</v>
      </c>
      <c r="D649" s="2">
        <f>'PR-RAS'!E656</f>
        <v>14697.940000000002</v>
      </c>
      <c r="E649" s="2">
        <v>0</v>
      </c>
      <c r="F649" s="2">
        <v>0</v>
      </c>
      <c r="G649" s="3">
        <f t="shared" si="14"/>
        <v>39346.689600000005</v>
      </c>
      <c r="H649" s="3">
        <f t="shared" si="15"/>
        <v>0.38000000000465661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70</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70</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2050886.23</v>
      </c>
      <c r="D676" s="2">
        <f>'PR-RAS'!E683</f>
        <v>2249561.13</v>
      </c>
      <c r="E676" s="2">
        <v>0</v>
      </c>
      <c r="F676" s="2">
        <v>0</v>
      </c>
      <c r="G676" s="3">
        <f t="shared" si="14"/>
        <v>4421255.7307500001</v>
      </c>
      <c r="H676" s="3">
        <f t="shared" si="15"/>
        <v>0.35999999986961484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22251.29</v>
      </c>
      <c r="D677" s="2">
        <f>'PR-RAS'!E684</f>
        <v>14292.1</v>
      </c>
      <c r="E677" s="2">
        <v>0</v>
      </c>
      <c r="F677" s="2">
        <v>0</v>
      </c>
      <c r="G677" s="3">
        <f t="shared" si="14"/>
        <v>34364.791240000006</v>
      </c>
      <c r="H677" s="3">
        <f t="shared" si="15"/>
        <v>0.39000000000123691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28411.52</v>
      </c>
      <c r="D717" s="2">
        <f>'PR-RAS'!E724</f>
        <v>26646.71</v>
      </c>
      <c r="E717" s="2">
        <v>0</v>
      </c>
      <c r="F717" s="2">
        <v>0</v>
      </c>
      <c r="G717" s="3">
        <f t="shared" si="14"/>
        <v>58500.73704</v>
      </c>
      <c r="H717" s="3">
        <f t="shared" si="15"/>
        <v>0.77000000000043656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3310.8</v>
      </c>
      <c r="D726" s="2">
        <f>'PR-RAS'!E733</f>
        <v>7295.85</v>
      </c>
      <c r="E726" s="2">
        <v>0</v>
      </c>
      <c r="F726" s="2">
        <v>0</v>
      </c>
      <c r="G726" s="3">
        <f t="shared" si="14"/>
        <v>12979.3125</v>
      </c>
      <c r="H726" s="3">
        <f t="shared" si="15"/>
        <v>0.3499999999994543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60218.18</v>
      </c>
      <c r="D727" s="2">
        <f>'PR-RAS'!E734</f>
        <v>70109.25</v>
      </c>
      <c r="E727" s="2">
        <v>0</v>
      </c>
      <c r="F727" s="2">
        <v>0</v>
      </c>
      <c r="G727" s="3">
        <f t="shared" si="14"/>
        <v>145517.02967999998</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1718.13</v>
      </c>
      <c r="D729" s="2">
        <f>'PR-RAS'!E736</f>
        <v>1379.36</v>
      </c>
      <c r="E729" s="2">
        <v>0</v>
      </c>
      <c r="F729" s="2">
        <v>0</v>
      </c>
      <c r="G729" s="3">
        <f t="shared" si="14"/>
        <v>3259.1468</v>
      </c>
      <c r="H729" s="3">
        <f t="shared" si="15"/>
        <v>0.49000000000000909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1566751.9500000002</v>
      </c>
      <c r="D1011" s="7">
        <f>BILANCA!E6</f>
        <v>1404208.2699999998</v>
      </c>
      <c r="E1011" s="7">
        <v>0</v>
      </c>
      <c r="F1011" s="7">
        <v>0</v>
      </c>
      <c r="G1011" s="8">
        <f t="shared" ref="G1011:G1306" si="38">B1011/1000*C1011+B1011/500*D1011</f>
        <v>4375.16849</v>
      </c>
      <c r="H1011" s="8">
        <f t="shared" si="35"/>
        <v>0.31999999959953129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1275204.5900000001</v>
      </c>
      <c r="D1012" s="2">
        <f>BILANCA!E7</f>
        <v>1247629.3399999999</v>
      </c>
      <c r="E1012" s="2">
        <v>0</v>
      </c>
      <c r="F1012" s="2">
        <v>0</v>
      </c>
      <c r="G1012" s="3">
        <f t="shared" si="38"/>
        <v>7540.9265400000004</v>
      </c>
      <c r="H1012" s="3">
        <f t="shared" si="35"/>
        <v>0.74999999976716936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929.05</v>
      </c>
      <c r="D1013" s="2">
        <f>BILANCA!E8</f>
        <v>929.05</v>
      </c>
      <c r="E1013" s="2">
        <v>0</v>
      </c>
      <c r="F1013" s="2">
        <v>0</v>
      </c>
      <c r="G1013" s="3">
        <f t="shared" si="38"/>
        <v>8.3614499999999996</v>
      </c>
      <c r="H1013" s="3">
        <f t="shared" si="35"/>
        <v>9.9999999999909051E-2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929.05</v>
      </c>
      <c r="D1015" s="2">
        <f>BILANCA!E10</f>
        <v>929.05</v>
      </c>
      <c r="E1015" s="2">
        <v>0</v>
      </c>
      <c r="F1015" s="2">
        <v>0</v>
      </c>
      <c r="G1015" s="3">
        <f t="shared" si="38"/>
        <v>13.935749999999999</v>
      </c>
      <c r="H1015" s="3">
        <f t="shared" si="35"/>
        <v>9.9999999999909051E-2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1274275.54</v>
      </c>
      <c r="D1017" s="2">
        <f>BILANCA!E12</f>
        <v>1246700.2899999998</v>
      </c>
      <c r="E1017" s="2">
        <v>0</v>
      </c>
      <c r="F1017" s="2">
        <v>0</v>
      </c>
      <c r="G1017" s="3">
        <f t="shared" si="38"/>
        <v>26373.732839999997</v>
      </c>
      <c r="H1017" s="3">
        <f t="shared" si="35"/>
        <v>0.74999999976716936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1182204.3999999999</v>
      </c>
      <c r="D1018" s="2">
        <f>BILANCA!E13</f>
        <v>1146065.18</v>
      </c>
      <c r="E1018" s="2">
        <v>0</v>
      </c>
      <c r="F1018" s="2">
        <v>0</v>
      </c>
      <c r="G1018" s="3">
        <f t="shared" si="38"/>
        <v>27794.678079999998</v>
      </c>
      <c r="H1018" s="3">
        <f t="shared" si="35"/>
        <v>0.57999999984167516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2971998.32</v>
      </c>
      <c r="D1020" s="2">
        <f>BILANCA!E15</f>
        <v>2971998.32</v>
      </c>
      <c r="E1020" s="2">
        <v>0</v>
      </c>
      <c r="F1020" s="2">
        <v>0</v>
      </c>
      <c r="G1020" s="3">
        <f t="shared" si="38"/>
        <v>89159.949599999993</v>
      </c>
      <c r="H1020" s="3">
        <f t="shared" si="35"/>
        <v>0.63999999966472387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1789793.92</v>
      </c>
      <c r="D1023" s="2">
        <f>BILANCA!E18</f>
        <v>1825933.14</v>
      </c>
      <c r="E1023" s="2">
        <v>0</v>
      </c>
      <c r="F1023" s="2">
        <v>0</v>
      </c>
      <c r="G1023" s="3">
        <f t="shared" si="38"/>
        <v>70741.582599999994</v>
      </c>
      <c r="H1023" s="3">
        <f t="shared" si="35"/>
        <v>0.21999999997206032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23945.119999999995</v>
      </c>
      <c r="D1024" s="2">
        <f>BILANCA!E19</f>
        <v>20712.959999999963</v>
      </c>
      <c r="E1024" s="2">
        <v>0</v>
      </c>
      <c r="F1024" s="2">
        <v>0</v>
      </c>
      <c r="G1024" s="3">
        <f t="shared" si="38"/>
        <v>915.194559999999</v>
      </c>
      <c r="H1024" s="3">
        <f t="shared" si="35"/>
        <v>0.16000000003259629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61533.08</v>
      </c>
      <c r="D1025" s="2">
        <f>BILANCA!E20</f>
        <v>63763.12</v>
      </c>
      <c r="E1025" s="2">
        <v>0</v>
      </c>
      <c r="F1025" s="2">
        <v>0</v>
      </c>
      <c r="G1025" s="3">
        <f t="shared" si="38"/>
        <v>2835.8897999999999</v>
      </c>
      <c r="H1025" s="3">
        <f t="shared" si="35"/>
        <v>0.20000000000436557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3317.54</v>
      </c>
      <c r="D1027" s="2">
        <f>BILANCA!E22</f>
        <v>3317.54</v>
      </c>
      <c r="E1027" s="2">
        <v>0</v>
      </c>
      <c r="F1027" s="2">
        <v>0</v>
      </c>
      <c r="G1027" s="3">
        <f t="shared" si="38"/>
        <v>169.19454000000002</v>
      </c>
      <c r="H1027" s="3">
        <f t="shared" si="35"/>
        <v>0.92000000000007276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1905.78</v>
      </c>
      <c r="D1030" s="2">
        <f>BILANCA!E25</f>
        <v>1905.78</v>
      </c>
      <c r="E1030" s="2">
        <v>0</v>
      </c>
      <c r="F1030" s="2">
        <v>0</v>
      </c>
      <c r="G1030" s="3">
        <f t="shared" si="38"/>
        <v>114.3468</v>
      </c>
      <c r="H1030" s="3">
        <f t="shared" si="35"/>
        <v>0.44000000000005457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461471.71</v>
      </c>
      <c r="D1031" s="2">
        <f>BILANCA!E26</f>
        <v>461838.91</v>
      </c>
      <c r="E1031" s="2">
        <v>0</v>
      </c>
      <c r="F1031" s="2">
        <v>0</v>
      </c>
      <c r="G1031" s="3">
        <f t="shared" si="38"/>
        <v>29088.14013</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504282.99</v>
      </c>
      <c r="D1033" s="2">
        <f>BILANCA!E28</f>
        <v>510112.39</v>
      </c>
      <c r="E1033" s="2">
        <v>0</v>
      </c>
      <c r="F1033" s="2">
        <v>0</v>
      </c>
      <c r="G1033" s="3">
        <f t="shared" si="38"/>
        <v>35063.67871</v>
      </c>
      <c r="H1033" s="3">
        <f t="shared" si="35"/>
        <v>0.40000000002328306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103555.4</v>
      </c>
      <c r="D1035" s="2">
        <f>BILANCA!E30</f>
        <v>103555.4</v>
      </c>
      <c r="E1035" s="2">
        <v>0</v>
      </c>
      <c r="F1035" s="2">
        <v>0</v>
      </c>
      <c r="G1035" s="3">
        <f t="shared" si="38"/>
        <v>7766.6550000000007</v>
      </c>
      <c r="H1035" s="3">
        <f t="shared" si="35"/>
        <v>0.79999999998835847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103555.4</v>
      </c>
      <c r="D1039" s="2">
        <f>BILANCA!E34</f>
        <v>103555.4</v>
      </c>
      <c r="E1039" s="2">
        <v>0</v>
      </c>
      <c r="F1039" s="2">
        <v>0</v>
      </c>
      <c r="G1039" s="3">
        <f t="shared" si="38"/>
        <v>9009.3198000000011</v>
      </c>
      <c r="H1039" s="3">
        <f t="shared" si="35"/>
        <v>0.79999999998835847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67362.86</v>
      </c>
      <c r="D1040" s="2">
        <f>BILANCA!E35</f>
        <v>79158.989999999991</v>
      </c>
      <c r="E1040" s="2">
        <v>0</v>
      </c>
      <c r="F1040" s="2">
        <v>0</v>
      </c>
      <c r="G1040" s="3">
        <f t="shared" si="38"/>
        <v>6770.4251999999997</v>
      </c>
      <c r="H1040" s="3">
        <f t="shared" si="35"/>
        <v>0.15000000000873115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116551.02</v>
      </c>
      <c r="D1041" s="2">
        <f>BILANCA!E36</f>
        <v>128384</v>
      </c>
      <c r="E1041" s="2">
        <v>0</v>
      </c>
      <c r="F1041" s="2">
        <v>0</v>
      </c>
      <c r="G1041" s="3">
        <f t="shared" si="38"/>
        <v>11572.88962</v>
      </c>
      <c r="H1041" s="3">
        <f t="shared" si="35"/>
        <v>2.0000000004074536E-2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49188.160000000003</v>
      </c>
      <c r="D1045" s="2">
        <f>BILANCA!E40</f>
        <v>49225.01</v>
      </c>
      <c r="E1045" s="2">
        <v>0</v>
      </c>
      <c r="F1045" s="2">
        <v>0</v>
      </c>
      <c r="G1045" s="3">
        <f t="shared" si="38"/>
        <v>5167.3363000000008</v>
      </c>
      <c r="H1045" s="3">
        <f t="shared" si="35"/>
        <v>0.17000000000552973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763.16</v>
      </c>
      <c r="D1050" s="2">
        <f>BILANCA!E45</f>
        <v>763.16</v>
      </c>
      <c r="E1050" s="2">
        <v>0</v>
      </c>
      <c r="F1050" s="2">
        <v>0</v>
      </c>
      <c r="G1050" s="3">
        <f t="shared" si="38"/>
        <v>91.5792</v>
      </c>
      <c r="H1050" s="3">
        <f t="shared" si="35"/>
        <v>0.31999999999993634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763.16</v>
      </c>
      <c r="D1052" s="2">
        <f>BILANCA!E47</f>
        <v>763.16</v>
      </c>
      <c r="E1052" s="2">
        <v>0</v>
      </c>
      <c r="F1052" s="2">
        <v>0</v>
      </c>
      <c r="G1052" s="3">
        <f t="shared" si="38"/>
        <v>96.158160000000009</v>
      </c>
      <c r="H1052" s="3">
        <f t="shared" si="35"/>
        <v>0.31999999999993634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759.51</v>
      </c>
      <c r="D1059" s="2">
        <f>BILANCA!E54</f>
        <v>759.51</v>
      </c>
      <c r="E1059" s="2">
        <v>0</v>
      </c>
      <c r="F1059" s="2">
        <v>0</v>
      </c>
      <c r="G1059" s="3">
        <f t="shared" si="38"/>
        <v>111.64796999999999</v>
      </c>
      <c r="H1059" s="3">
        <f t="shared" si="35"/>
        <v>0.98000000000001819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759.51</v>
      </c>
      <c r="D1060" s="2">
        <f>BILANCA!E55</f>
        <v>759.51</v>
      </c>
      <c r="E1060" s="2">
        <v>0</v>
      </c>
      <c r="F1060" s="2">
        <v>0</v>
      </c>
      <c r="G1060" s="3">
        <f t="shared" si="38"/>
        <v>113.9265</v>
      </c>
      <c r="H1060" s="3">
        <f t="shared" si="35"/>
        <v>0.98000000000001819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291547.36</v>
      </c>
      <c r="D1074" s="2">
        <f>BILANCA!E69</f>
        <v>156578.93</v>
      </c>
      <c r="E1074" s="2">
        <v>0</v>
      </c>
      <c r="F1074" s="2">
        <v>0</v>
      </c>
      <c r="G1074" s="3">
        <f t="shared" si="38"/>
        <v>38701.134079999996</v>
      </c>
      <c r="H1074" s="3">
        <f t="shared" si="35"/>
        <v>0.42999999999301508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31324.32</v>
      </c>
      <c r="D1075" s="2">
        <f>BILANCA!E70</f>
        <v>14697.94</v>
      </c>
      <c r="E1075" s="2">
        <v>0</v>
      </c>
      <c r="F1075" s="2">
        <v>0</v>
      </c>
      <c r="G1075" s="3">
        <f t="shared" si="38"/>
        <v>3946.8130000000001</v>
      </c>
      <c r="H1075" s="3">
        <f t="shared" si="35"/>
        <v>0.37999999999919964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31324.32</v>
      </c>
      <c r="D1076" s="2">
        <f>BILANCA!E71</f>
        <v>14697.94</v>
      </c>
      <c r="E1076" s="2">
        <v>0</v>
      </c>
      <c r="F1076" s="2">
        <v>0</v>
      </c>
      <c r="G1076" s="3">
        <f t="shared" si="38"/>
        <v>4007.5331999999999</v>
      </c>
      <c r="H1076" s="3">
        <f t="shared" si="35"/>
        <v>0.37999999999919964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31324.32</v>
      </c>
      <c r="D1078" s="2">
        <f>BILANCA!E73</f>
        <v>14697.94</v>
      </c>
      <c r="E1078" s="2">
        <v>0</v>
      </c>
      <c r="F1078" s="2">
        <v>0</v>
      </c>
      <c r="G1078" s="3">
        <f t="shared" si="38"/>
        <v>4128.9736000000003</v>
      </c>
      <c r="H1078" s="3">
        <f t="shared" si="35"/>
        <v>0.37999999999919964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91449.54</v>
      </c>
      <c r="D1087" s="2">
        <f>BILANCA!E82</f>
        <v>141880.99</v>
      </c>
      <c r="E1087" s="2">
        <v>0</v>
      </c>
      <c r="F1087" s="2">
        <v>0</v>
      </c>
      <c r="G1087" s="3">
        <f t="shared" si="38"/>
        <v>28891.287039999996</v>
      </c>
      <c r="H1087" s="3">
        <f t="shared" si="35"/>
        <v>0.47000000001571607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91449.54</v>
      </c>
      <c r="D1092" s="2">
        <f>BILANCA!E87</f>
        <v>141880.99</v>
      </c>
      <c r="E1092" s="2">
        <v>0</v>
      </c>
      <c r="F1092" s="2">
        <v>0</v>
      </c>
      <c r="G1092" s="3">
        <f t="shared" si="38"/>
        <v>30767.344639999996</v>
      </c>
      <c r="H1092" s="3">
        <f t="shared" si="35"/>
        <v>0.47000000001571607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168773.5</v>
      </c>
      <c r="D1176" s="2">
        <f>BILANCA!E171</f>
        <v>0</v>
      </c>
      <c r="E1176" s="2">
        <v>0</v>
      </c>
      <c r="F1176" s="2">
        <v>0</v>
      </c>
      <c r="G1176" s="3">
        <f t="shared" si="38"/>
        <v>28016.401000000002</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168773.5</v>
      </c>
      <c r="D1179" s="2">
        <f>BILANCA!E174</f>
        <v>0</v>
      </c>
      <c r="E1179" s="2">
        <v>0</v>
      </c>
      <c r="F1179" s="2">
        <v>0</v>
      </c>
      <c r="G1179" s="3">
        <f t="shared" si="38"/>
        <v>28522.721500000003</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1566751.95</v>
      </c>
      <c r="D1180" s="2">
        <f>BILANCA!E176</f>
        <v>1404208.27</v>
      </c>
      <c r="E1180" s="2">
        <v>0</v>
      </c>
      <c r="F1180" s="2">
        <v>0</v>
      </c>
      <c r="G1180" s="3">
        <f t="shared" si="38"/>
        <v>743778.64330000011</v>
      </c>
      <c r="H1180" s="3">
        <f t="shared" si="41"/>
        <v>0.32000000006519258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244847.95</v>
      </c>
      <c r="D1181" s="2">
        <f>BILANCA!E177</f>
        <v>273301.88</v>
      </c>
      <c r="E1181" s="2">
        <v>0</v>
      </c>
      <c r="F1181" s="2">
        <v>0</v>
      </c>
      <c r="G1181" s="3">
        <f t="shared" si="38"/>
        <v>135338.24241000001</v>
      </c>
      <c r="H1181" s="3">
        <f t="shared" si="41"/>
        <v>0.16999999998370185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244847.95</v>
      </c>
      <c r="D1182" s="2">
        <f>BILANCA!E178</f>
        <v>273301.88</v>
      </c>
      <c r="E1182" s="2">
        <v>0</v>
      </c>
      <c r="F1182" s="2">
        <v>0</v>
      </c>
      <c r="G1182" s="3">
        <f t="shared" si="38"/>
        <v>136129.69412</v>
      </c>
      <c r="H1182" s="3">
        <f t="shared" si="41"/>
        <v>0.16999999998370185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124677.22</v>
      </c>
      <c r="D1183" s="2">
        <f>BILANCA!E179</f>
        <v>138768.59</v>
      </c>
      <c r="E1183" s="2">
        <v>0</v>
      </c>
      <c r="F1183" s="2">
        <v>0</v>
      </c>
      <c r="G1183" s="3">
        <f t="shared" si="38"/>
        <v>69583.091199999995</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61445.74</v>
      </c>
      <c r="D1184" s="2">
        <f>BILANCA!E180</f>
        <v>59431.61</v>
      </c>
      <c r="E1184" s="2">
        <v>0</v>
      </c>
      <c r="F1184" s="2">
        <v>0</v>
      </c>
      <c r="G1184" s="3">
        <f t="shared" si="38"/>
        <v>31373.759039999997</v>
      </c>
      <c r="H1184" s="3">
        <f t="shared" si="41"/>
        <v>0.65000000000145519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14.41</v>
      </c>
      <c r="D1185" s="2">
        <f>BILANCA!E181</f>
        <v>1.06</v>
      </c>
      <c r="E1185" s="2">
        <v>0</v>
      </c>
      <c r="F1185" s="2">
        <v>0</v>
      </c>
      <c r="G1185" s="3">
        <f t="shared" si="38"/>
        <v>2.8927499999999999</v>
      </c>
      <c r="H1185" s="3">
        <f t="shared" si="41"/>
        <v>0.4700000000000002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14.41</v>
      </c>
      <c r="D1188" s="2">
        <f>BILANCA!E184</f>
        <v>1.06</v>
      </c>
      <c r="E1188" s="2">
        <v>0</v>
      </c>
      <c r="F1188" s="2">
        <v>0</v>
      </c>
      <c r="G1188" s="3">
        <f t="shared" si="38"/>
        <v>2.9423399999999997</v>
      </c>
      <c r="H1188" s="3">
        <f t="shared" si="41"/>
        <v>0.4700000000000002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58710.58</v>
      </c>
      <c r="D1200" s="2">
        <f>BILANCA!E196</f>
        <v>75100.62</v>
      </c>
      <c r="E1200" s="2">
        <v>0</v>
      </c>
      <c r="F1200" s="2">
        <v>0</v>
      </c>
      <c r="G1200" s="3">
        <f t="shared" si="38"/>
        <v>39693.245800000004</v>
      </c>
      <c r="H1200" s="3">
        <f t="shared" si="41"/>
        <v>0.80000000000291038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1321904</v>
      </c>
      <c r="D1255" s="2">
        <f>BILANCA!E251</f>
        <v>1130906.3899999999</v>
      </c>
      <c r="E1255" s="2">
        <v>0</v>
      </c>
      <c r="F1255" s="2">
        <v>0</v>
      </c>
      <c r="G1255" s="3">
        <f t="shared" si="38"/>
        <v>878010.61109999986</v>
      </c>
      <c r="H1255" s="3">
        <f t="shared" si="41"/>
        <v>0.38999999989755452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1270101.07</v>
      </c>
      <c r="D1256" s="2">
        <f>BILANCA!E252</f>
        <v>1257918.24</v>
      </c>
      <c r="E1256" s="2">
        <v>0</v>
      </c>
      <c r="F1256" s="2">
        <v>0</v>
      </c>
      <c r="G1256" s="3">
        <f t="shared" si="38"/>
        <v>931340.63730000006</v>
      </c>
      <c r="H1256" s="3">
        <f t="shared" si="41"/>
        <v>0.31000000005587935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1270101.07</v>
      </c>
      <c r="D1257" s="2">
        <f>BILANCA!E253</f>
        <v>1257918.24</v>
      </c>
      <c r="E1257" s="2">
        <v>0</v>
      </c>
      <c r="F1257" s="2">
        <v>0</v>
      </c>
      <c r="G1257" s="3">
        <f t="shared" si="38"/>
        <v>935126.57484999998</v>
      </c>
      <c r="H1257" s="3">
        <f t="shared" si="41"/>
        <v>0.31000000005587935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51802.93</v>
      </c>
      <c r="D1259" s="2">
        <f>BILANCA!E255</f>
        <v>-127011.85</v>
      </c>
      <c r="E1259" s="2">
        <v>0</v>
      </c>
      <c r="F1259" s="2">
        <v>0</v>
      </c>
      <c r="G1259" s="3">
        <f t="shared" si="38"/>
        <v>-50352.971730000005</v>
      </c>
      <c r="H1259" s="3">
        <f t="shared" si="41"/>
        <v>0.2199999999938882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51802.93</v>
      </c>
      <c r="D1260" s="2">
        <f>BILANCA!E256</f>
        <v>0</v>
      </c>
      <c r="E1260" s="2">
        <v>0</v>
      </c>
      <c r="F1260" s="2">
        <v>0</v>
      </c>
      <c r="G1260" s="3">
        <f t="shared" si="38"/>
        <v>12950.7325</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51802.93</v>
      </c>
      <c r="D1261" s="2">
        <f>BILANCA!E257</f>
        <v>0</v>
      </c>
      <c r="E1261" s="2">
        <v>0</v>
      </c>
      <c r="F1261" s="2">
        <v>0</v>
      </c>
      <c r="G1261" s="3">
        <f t="shared" si="38"/>
        <v>13002.53543</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127011.85</v>
      </c>
      <c r="E1264" s="2">
        <v>0</v>
      </c>
      <c r="F1264" s="2">
        <v>0</v>
      </c>
      <c r="G1264" s="3">
        <f t="shared" si="38"/>
        <v>64522.019800000002</v>
      </c>
      <c r="H1264" s="3">
        <f t="shared" si="41"/>
        <v>0.14999999999417923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127011.85</v>
      </c>
      <c r="E1265" s="2">
        <v>0</v>
      </c>
      <c r="F1265" s="2">
        <v>0</v>
      </c>
      <c r="G1265" s="3">
        <f t="shared" si="38"/>
        <v>64776.043500000007</v>
      </c>
      <c r="H1265" s="3">
        <f t="shared" si="41"/>
        <v>0.14999999999417923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91449.54</v>
      </c>
      <c r="D1311" s="2">
        <f>BILANCA!E308</f>
        <v>141880.99</v>
      </c>
      <c r="E1311" s="2">
        <v>0</v>
      </c>
      <c r="F1311" s="2">
        <v>0</v>
      </c>
      <c r="G1311" s="3">
        <f t="shared" si="52"/>
        <v>112938.66751999999</v>
      </c>
      <c r="H1311" s="3">
        <f t="shared" si="41"/>
        <v>0.47000000001571607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244847.95</v>
      </c>
      <c r="D1340" s="2">
        <f>BILANCA!E337</f>
        <v>273301.88</v>
      </c>
      <c r="E1340" s="2">
        <v>0</v>
      </c>
      <c r="F1340" s="2">
        <v>0</v>
      </c>
      <c r="G1340" s="3">
        <f t="shared" si="52"/>
        <v>261179.06430000003</v>
      </c>
      <c r="H1340" s="3">
        <f t="shared" si="41"/>
        <v>0.16999999998370185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2272671.4700000002</v>
      </c>
      <c r="D1510" s="2">
        <f>'RAS-funkcijski'!E114</f>
        <v>2749472.01</v>
      </c>
      <c r="E1510" s="2">
        <v>0</v>
      </c>
      <c r="F1510" s="2">
        <v>0</v>
      </c>
      <c r="G1510" s="3">
        <f t="shared" si="52"/>
        <v>854877.70389999996</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2272671.4700000002</v>
      </c>
      <c r="D1511" s="2">
        <f>'RAS-funkcijski'!E115</f>
        <v>2749472.01</v>
      </c>
      <c r="E1511" s="2">
        <v>0</v>
      </c>
      <c r="F1511" s="2">
        <v>0</v>
      </c>
      <c r="G1511" s="3">
        <f t="shared" si="52"/>
        <v>862649.31939000008</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2272671.4700000002</v>
      </c>
      <c r="D1513" s="2">
        <f>'RAS-funkcijski'!E117</f>
        <v>2749472.01</v>
      </c>
      <c r="E1513" s="2">
        <v>0</v>
      </c>
      <c r="F1513" s="2">
        <v>0</v>
      </c>
      <c r="G1513" s="3">
        <f t="shared" si="52"/>
        <v>878192.55037000007</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2272671.4700000002</v>
      </c>
      <c r="D1537" s="14">
        <f>'RAS-funkcijski'!E141</f>
        <v>2749472.01</v>
      </c>
      <c r="E1537" s="14">
        <v>0</v>
      </c>
      <c r="F1537" s="14">
        <v>0</v>
      </c>
      <c r="G1537" s="15">
        <f t="shared" si="52"/>
        <v>1064711.32213</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47313.68</v>
      </c>
      <c r="E1538" s="7">
        <v>0</v>
      </c>
      <c r="F1538" s="7">
        <v>0</v>
      </c>
      <c r="G1538" s="8">
        <f t="shared" si="52"/>
        <v>94.627359999999996</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47313.68</v>
      </c>
      <c r="E1539" s="2">
        <v>0</v>
      </c>
      <c r="F1539" s="2">
        <v>0</v>
      </c>
      <c r="G1539" s="3">
        <f t="shared" si="52"/>
        <v>189.25471999999999</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47313.68</v>
      </c>
      <c r="E1540" s="2">
        <v>0</v>
      </c>
      <c r="F1540" s="2">
        <v>0</v>
      </c>
      <c r="G1540" s="3">
        <f t="shared" si="52"/>
        <v>283.88208000000003</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47313.68</v>
      </c>
      <c r="E1542" s="2">
        <v>0</v>
      </c>
      <c r="F1542" s="2">
        <v>0</v>
      </c>
      <c r="G1542" s="3">
        <f t="shared" si="52"/>
        <v>473.13679999999999</v>
      </c>
      <c r="H1542" s="3">
        <f t="shared" si="63"/>
        <v>0.31999999999970896</v>
      </c>
      <c r="I1542" s="11">
        <f t="shared" si="64"/>
        <v>151.40377599986229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244847.95</v>
      </c>
      <c r="D1582" s="7"/>
      <c r="E1582" s="7">
        <v>0</v>
      </c>
      <c r="F1582" s="7">
        <v>0</v>
      </c>
      <c r="G1582" s="8">
        <f t="shared" ref="G1582:G1686" si="70">B1582/1000*C1582</f>
        <v>244.84795000000003</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2591516.0499999998</v>
      </c>
      <c r="D1583" s="2">
        <v>0</v>
      </c>
      <c r="E1583" s="2">
        <v>0</v>
      </c>
      <c r="F1583" s="2">
        <v>0</v>
      </c>
      <c r="G1583" s="3">
        <f t="shared" si="70"/>
        <v>5183.0320999999994</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2591516.0499999998</v>
      </c>
      <c r="D1585" s="2">
        <v>0</v>
      </c>
      <c r="E1585" s="2">
        <v>0</v>
      </c>
      <c r="F1585" s="2">
        <v>0</v>
      </c>
      <c r="G1585" s="3">
        <f t="shared" si="70"/>
        <v>10366.064199999999</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2183680.8199999998</v>
      </c>
      <c r="D1586" s="2">
        <v>0</v>
      </c>
      <c r="E1586" s="2">
        <v>0</v>
      </c>
      <c r="F1586" s="2">
        <v>0</v>
      </c>
      <c r="G1586" s="3">
        <f t="shared" si="70"/>
        <v>10918.4041</v>
      </c>
      <c r="H1586" s="3">
        <f t="shared" si="71"/>
        <v>0.18000000016763806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388420.07</v>
      </c>
      <c r="D1587" s="2">
        <v>0</v>
      </c>
      <c r="E1587" s="2">
        <v>0</v>
      </c>
      <c r="F1587" s="2">
        <v>0</v>
      </c>
      <c r="G1587" s="3">
        <f t="shared" si="70"/>
        <v>2330.5204200000003</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137.74</v>
      </c>
      <c r="D1588" s="2">
        <v>0</v>
      </c>
      <c r="E1588" s="2">
        <v>0</v>
      </c>
      <c r="F1588" s="2">
        <v>0</v>
      </c>
      <c r="G1588" s="3">
        <f t="shared" si="70"/>
        <v>0.96418000000000004</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19277.419999999998</v>
      </c>
      <c r="D1593" s="2">
        <v>0</v>
      </c>
      <c r="E1593" s="2">
        <v>0</v>
      </c>
      <c r="F1593" s="2">
        <v>0</v>
      </c>
      <c r="G1593" s="3">
        <f t="shared" si="70"/>
        <v>231.32903999999999</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2563062.12</v>
      </c>
      <c r="D1602" s="2">
        <v>0</v>
      </c>
      <c r="E1602" s="2">
        <v>0</v>
      </c>
      <c r="F1602" s="2">
        <v>0</v>
      </c>
      <c r="G1602" s="3">
        <f t="shared" si="70"/>
        <v>53824.304520000005</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2563062.12</v>
      </c>
      <c r="D1604" s="2">
        <v>0</v>
      </c>
      <c r="E1604" s="2">
        <v>0</v>
      </c>
      <c r="F1604" s="2">
        <v>0</v>
      </c>
      <c r="G1604" s="3">
        <f t="shared" si="70"/>
        <v>58950.428760000003</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2169587.33</v>
      </c>
      <c r="D1605" s="2">
        <v>0</v>
      </c>
      <c r="E1605" s="2">
        <v>0</v>
      </c>
      <c r="F1605" s="2">
        <v>0</v>
      </c>
      <c r="G1605" s="3">
        <f t="shared" si="70"/>
        <v>52070.09592</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390434.2</v>
      </c>
      <c r="D1606" s="2">
        <v>0</v>
      </c>
      <c r="E1606" s="2">
        <v>0</v>
      </c>
      <c r="F1606" s="2">
        <v>0</v>
      </c>
      <c r="G1606" s="3">
        <f t="shared" si="70"/>
        <v>9760.8550000000014</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153.21</v>
      </c>
      <c r="D1607" s="2">
        <v>0</v>
      </c>
      <c r="E1607" s="2">
        <v>0</v>
      </c>
      <c r="F1607" s="2">
        <v>0</v>
      </c>
      <c r="G1607" s="3">
        <f t="shared" si="70"/>
        <v>3.98346</v>
      </c>
      <c r="H1607" s="3">
        <f t="shared" si="71"/>
        <v>0.21000000000000796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2887.38</v>
      </c>
      <c r="D1612" s="2">
        <v>0</v>
      </c>
      <c r="E1612" s="2">
        <v>0</v>
      </c>
      <c r="F1612" s="2">
        <v>0</v>
      </c>
      <c r="G1612" s="3">
        <f t="shared" si="70"/>
        <v>89.508780000000002</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273301.87999999989</v>
      </c>
      <c r="D1621" s="2">
        <v>0</v>
      </c>
      <c r="E1621" s="2">
        <v>0</v>
      </c>
      <c r="F1621" s="2">
        <v>0</v>
      </c>
      <c r="G1621" s="3">
        <f t="shared" si="70"/>
        <v>10932.075199999996</v>
      </c>
      <c r="H1621" s="3">
        <f t="shared" si="71"/>
        <v>0.12000000011175871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273301.88</v>
      </c>
      <c r="D1681" s="2">
        <v>0</v>
      </c>
      <c r="E1681" s="2">
        <v>0</v>
      </c>
      <c r="F1681" s="2">
        <v>0</v>
      </c>
      <c r="G1681" s="3">
        <f t="shared" si="70"/>
        <v>27330.188000000002</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273301.88</v>
      </c>
      <c r="D1683" s="2">
        <v>0</v>
      </c>
      <c r="E1683" s="2">
        <v>0</v>
      </c>
      <c r="F1683" s="2">
        <v>0</v>
      </c>
      <c r="G1683" s="3">
        <f t="shared" si="70"/>
        <v>27876.79176</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10477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2302521.5499999998</v>
      </c>
      <c r="I17" s="275">
        <f>'PR-RAS'!E6</f>
        <v>2575981.1199999996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2256532.5099999998</v>
      </c>
      <c r="I18" s="275">
        <f>'PR-RAS'!E152</f>
        <v>2691499.48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51802.930000000073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127011.85000000012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1275204.5900000001</v>
      </c>
      <c r="I22" s="275">
        <f>BILANCA!E7</f>
        <v>1247629.3399999999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291547.36</v>
      </c>
      <c r="I23" s="275">
        <f>BILANCA!E69</f>
        <v>156578.93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244847.95</v>
      </c>
      <c r="I24" s="275">
        <f>BILANCA!E177</f>
        <v>273301.88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1321904</v>
      </c>
      <c r="I25" s="275">
        <f>BILANCA!E251</f>
        <v>1130906.3899999999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2272671.4700000002</v>
      </c>
      <c r="I30" s="275">
        <f>'RAS-funkcijski'!E114</f>
        <v>2749472.01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2272671.4700000002</v>
      </c>
      <c r="I31" s="275">
        <f>'RAS-funkcijski'!E141</f>
        <v>2749472.01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47313.68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244847.95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273301.87999999989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273301.88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7" zoomScaleNormal="100" workbookViewId="0">
      <selection activeCell="A165" sqref="A165:XFD16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2302521.5499999998</v>
      </c>
      <c r="E6" s="60">
        <f>E7+E43+E49+E82+E106+E125+E134+E140</f>
        <v>2575981.1199999996</v>
      </c>
      <c r="F6" s="45">
        <f t="shared" ref="F6:F132" si="0">IF(D6&lt;&gt;0,IF(E6/D6&gt;=100,"&gt;&gt;100",E6/D6*100),"-")</f>
        <v>111.87652597648867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2073137.52</v>
      </c>
      <c r="E49" s="60">
        <f>E50+E53+E58+E61+E64+E68+E71+E74+E77</f>
        <v>2263853.23</v>
      </c>
      <c r="F49" s="45">
        <f t="shared" si="0"/>
        <v>109.19937573654062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2073137.52</v>
      </c>
      <c r="E68" s="60">
        <f t="shared" si="11"/>
        <v>2263853.23</v>
      </c>
      <c r="F68" s="45">
        <f t="shared" si="0"/>
        <v>109.19937573654062</v>
      </c>
    </row>
    <row r="69" spans="1:6" ht="12.75" customHeight="1" x14ac:dyDescent="0.2">
      <c r="A69" s="63" t="s">
        <v>141</v>
      </c>
      <c r="B69" s="64" t="s">
        <v>142</v>
      </c>
      <c r="C69" s="247" t="s">
        <v>141</v>
      </c>
      <c r="D69" s="194">
        <v>2073137.52</v>
      </c>
      <c r="E69" s="194">
        <v>2263853.23</v>
      </c>
      <c r="F69" s="45">
        <f t="shared" si="0"/>
        <v>109.19937573654062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9.89</v>
      </c>
      <c r="E82" s="60">
        <f t="shared" si="15"/>
        <v>10.85</v>
      </c>
      <c r="F82" s="45">
        <f t="shared" si="0"/>
        <v>109.70677451971686</v>
      </c>
    </row>
    <row r="83" spans="1:6" ht="12.75" customHeight="1" x14ac:dyDescent="0.2">
      <c r="A83" s="63">
        <v>641</v>
      </c>
      <c r="B83" s="64" t="s">
        <v>169</v>
      </c>
      <c r="C83" s="247" t="s">
        <v>170</v>
      </c>
      <c r="D83" s="60">
        <f t="shared" ref="D83:E83" si="16">SUM(D84:D90)</f>
        <v>9.89</v>
      </c>
      <c r="E83" s="60">
        <f t="shared" si="16"/>
        <v>10.85</v>
      </c>
      <c r="F83" s="45">
        <f t="shared" si="0"/>
        <v>109.70677451971686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9.89</v>
      </c>
      <c r="E85" s="194">
        <v>10.85</v>
      </c>
      <c r="F85" s="45">
        <f t="shared" si="0"/>
        <v>109.70677451971686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35695.29</v>
      </c>
      <c r="E106" s="60">
        <f>E107+E112+E120+E124</f>
        <v>34110.26</v>
      </c>
      <c r="F106" s="45">
        <f t="shared" si="0"/>
        <v>95.559554215696252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35695.29</v>
      </c>
      <c r="E112" s="60">
        <f t="shared" si="20"/>
        <v>34110.26</v>
      </c>
      <c r="F112" s="45">
        <f t="shared" si="0"/>
        <v>95.559554215696252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35695.29</v>
      </c>
      <c r="E117" s="194">
        <v>34110.26</v>
      </c>
      <c r="F117" s="45">
        <f t="shared" si="0"/>
        <v>95.559554215696252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4385.8500000000004</v>
      </c>
      <c r="E125" s="60">
        <f t="shared" si="22"/>
        <v>5062.46</v>
      </c>
      <c r="F125" s="45">
        <f t="shared" si="0"/>
        <v>115.42711219033939</v>
      </c>
    </row>
    <row r="126" spans="1:6" ht="12.75" customHeight="1" x14ac:dyDescent="0.2">
      <c r="A126" s="63">
        <v>661</v>
      </c>
      <c r="B126" s="65" t="s">
        <v>255</v>
      </c>
      <c r="C126" s="247" t="s">
        <v>256</v>
      </c>
      <c r="D126" s="60">
        <f t="shared" ref="D126:E126" si="23">SUM(D127:D128)</f>
        <v>4385.8500000000004</v>
      </c>
      <c r="E126" s="60">
        <f t="shared" si="23"/>
        <v>5062.46</v>
      </c>
      <c r="F126" s="45">
        <f t="shared" si="0"/>
        <v>115.42711219033939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4385.8500000000004</v>
      </c>
      <c r="E128" s="194">
        <v>5062.46</v>
      </c>
      <c r="F128" s="45">
        <f t="shared" si="0"/>
        <v>115.42711219033939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189293</v>
      </c>
      <c r="E134" s="60">
        <f t="shared" si="25"/>
        <v>272944.32</v>
      </c>
      <c r="F134" s="45">
        <f t="shared" ref="F134:F229" si="26">IF(D134&lt;&gt;0,IF(E134/D134&gt;=100,"&gt;&gt;100",E134/D134*100),"-")</f>
        <v>144.19144923478419</v>
      </c>
    </row>
    <row r="135" spans="1:6" ht="24" x14ac:dyDescent="0.2">
      <c r="A135" s="63">
        <v>671</v>
      </c>
      <c r="B135" s="182" t="s">
        <v>273</v>
      </c>
      <c r="C135" s="247" t="s">
        <v>274</v>
      </c>
      <c r="D135" s="60">
        <f t="shared" ref="D135:E135" si="27">SUM(D136:D138)</f>
        <v>189293</v>
      </c>
      <c r="E135" s="60">
        <f t="shared" si="27"/>
        <v>272944.32</v>
      </c>
      <c r="F135" s="45">
        <f t="shared" si="26"/>
        <v>144.19144923478419</v>
      </c>
    </row>
    <row r="136" spans="1:6" ht="12.75" customHeight="1" x14ac:dyDescent="0.2">
      <c r="A136" s="63">
        <v>6711</v>
      </c>
      <c r="B136" s="65" t="s">
        <v>275</v>
      </c>
      <c r="C136" s="247" t="s">
        <v>276</v>
      </c>
      <c r="D136" s="194">
        <v>189293</v>
      </c>
      <c r="E136" s="194">
        <v>229402.01</v>
      </c>
      <c r="F136" s="45">
        <f t="shared" si="26"/>
        <v>121.18885008954372</v>
      </c>
    </row>
    <row r="137" spans="1:6" ht="24" x14ac:dyDescent="0.2">
      <c r="A137" s="63">
        <v>6712</v>
      </c>
      <c r="B137" s="182" t="s">
        <v>277</v>
      </c>
      <c r="C137" s="247" t="s">
        <v>278</v>
      </c>
      <c r="D137" s="194">
        <v>0</v>
      </c>
      <c r="E137" s="194">
        <v>43542.31</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2256532.5099999998</v>
      </c>
      <c r="E152" s="60">
        <f>E153+E164+E202+E221+E230+E262+E273</f>
        <v>2691499.48</v>
      </c>
      <c r="F152" s="45">
        <f t="shared" si="26"/>
        <v>119.27590088210165</v>
      </c>
    </row>
    <row r="153" spans="1:6" ht="12.75" customHeight="1" x14ac:dyDescent="0.2">
      <c r="A153" s="63">
        <v>31</v>
      </c>
      <c r="B153" s="64" t="s">
        <v>308</v>
      </c>
      <c r="C153" s="247" t="s">
        <v>3</v>
      </c>
      <c r="D153" s="60">
        <f t="shared" ref="D153:E153" si="30">D154+D159+D160</f>
        <v>1924395.22</v>
      </c>
      <c r="E153" s="60">
        <f t="shared" si="30"/>
        <v>2297438.9899999998</v>
      </c>
      <c r="F153" s="45">
        <f t="shared" si="26"/>
        <v>119.38498735202636</v>
      </c>
    </row>
    <row r="154" spans="1:6" ht="12.75" customHeight="1" x14ac:dyDescent="0.2">
      <c r="A154" s="63">
        <v>311</v>
      </c>
      <c r="B154" s="64" t="s">
        <v>309</v>
      </c>
      <c r="C154" s="247" t="s">
        <v>310</v>
      </c>
      <c r="D154" s="60">
        <f t="shared" ref="D154:E154" si="31">SUM(D155:D158)</f>
        <v>1600647.47</v>
      </c>
      <c r="E154" s="60">
        <f t="shared" si="31"/>
        <v>1911284.71</v>
      </c>
      <c r="F154" s="45">
        <f t="shared" si="26"/>
        <v>119.40697410404803</v>
      </c>
    </row>
    <row r="155" spans="1:6" ht="12.75" customHeight="1" x14ac:dyDescent="0.2">
      <c r="A155" s="63">
        <v>3111</v>
      </c>
      <c r="B155" s="64" t="s">
        <v>311</v>
      </c>
      <c r="C155" s="247" t="s">
        <v>312</v>
      </c>
      <c r="D155" s="194">
        <v>1600647.47</v>
      </c>
      <c r="E155" s="194">
        <v>1911284.71</v>
      </c>
      <c r="F155" s="45">
        <f t="shared" si="26"/>
        <v>119.40697410404803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59377.75</v>
      </c>
      <c r="E159" s="194">
        <v>70067.42</v>
      </c>
      <c r="F159" s="45">
        <f t="shared" si="26"/>
        <v>118.00282092197835</v>
      </c>
    </row>
    <row r="160" spans="1:6" ht="12.75" customHeight="1" x14ac:dyDescent="0.2">
      <c r="A160" s="63">
        <v>313</v>
      </c>
      <c r="B160" s="65" t="s">
        <v>321</v>
      </c>
      <c r="C160" s="247" t="s">
        <v>322</v>
      </c>
      <c r="D160" s="60">
        <f t="shared" ref="D160:E160" si="32">SUM(D161:D163)</f>
        <v>264370</v>
      </c>
      <c r="E160" s="60">
        <f t="shared" si="32"/>
        <v>316086.86</v>
      </c>
      <c r="F160" s="45">
        <f t="shared" si="26"/>
        <v>119.5623028331505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264370</v>
      </c>
      <c r="E162" s="194">
        <v>316086.86</v>
      </c>
      <c r="F162" s="45">
        <f t="shared" si="26"/>
        <v>119.5623028331505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331515.77999999997</v>
      </c>
      <c r="E164" s="60">
        <f>E165+E170+E178+E188+E189+E194</f>
        <v>393445.74999999994</v>
      </c>
      <c r="F164" s="45">
        <f t="shared" si="26"/>
        <v>118.68085133081749</v>
      </c>
    </row>
    <row r="165" spans="1:6" ht="12.75" customHeight="1" x14ac:dyDescent="0.2">
      <c r="A165" s="63">
        <v>321</v>
      </c>
      <c r="B165" s="64" t="s">
        <v>331</v>
      </c>
      <c r="C165" s="247" t="s">
        <v>332</v>
      </c>
      <c r="D165" s="60">
        <f t="shared" ref="D165:E165" si="33">SUM(D166:D169)</f>
        <v>70219.899999999994</v>
      </c>
      <c r="E165" s="60">
        <f t="shared" si="33"/>
        <v>80844.12</v>
      </c>
      <c r="F165" s="45">
        <f t="shared" si="26"/>
        <v>115.12992755614862</v>
      </c>
    </row>
    <row r="166" spans="1:6" ht="12.75" customHeight="1" x14ac:dyDescent="0.2">
      <c r="A166" s="63">
        <v>3211</v>
      </c>
      <c r="B166" s="64" t="s">
        <v>333</v>
      </c>
      <c r="C166" s="247" t="s">
        <v>334</v>
      </c>
      <c r="D166" s="194">
        <v>10001.719999999999</v>
      </c>
      <c r="E166" s="194">
        <v>9356.51</v>
      </c>
      <c r="F166" s="45">
        <f t="shared" si="26"/>
        <v>93.549009570353903</v>
      </c>
    </row>
    <row r="167" spans="1:6" ht="12.75" customHeight="1" x14ac:dyDescent="0.2">
      <c r="A167" s="63">
        <v>3212</v>
      </c>
      <c r="B167" s="64" t="s">
        <v>335</v>
      </c>
      <c r="C167" s="247" t="s">
        <v>336</v>
      </c>
      <c r="D167" s="194">
        <v>60218.18</v>
      </c>
      <c r="E167" s="194">
        <v>70109.25</v>
      </c>
      <c r="F167" s="45">
        <f t="shared" si="26"/>
        <v>116.42538847902743</v>
      </c>
    </row>
    <row r="168" spans="1:6" ht="12.75" customHeight="1" x14ac:dyDescent="0.2">
      <c r="A168" s="63">
        <v>3213</v>
      </c>
      <c r="B168" s="64" t="s">
        <v>337</v>
      </c>
      <c r="C168" s="247" t="s">
        <v>338</v>
      </c>
      <c r="D168" s="194">
        <v>0</v>
      </c>
      <c r="E168" s="194">
        <v>1378.36</v>
      </c>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191642.89</v>
      </c>
      <c r="E170" s="60">
        <f t="shared" si="34"/>
        <v>212838.30999999997</v>
      </c>
      <c r="F170" s="45">
        <f t="shared" si="26"/>
        <v>111.05985199868358</v>
      </c>
    </row>
    <row r="171" spans="1:6" ht="12.75" customHeight="1" x14ac:dyDescent="0.2">
      <c r="A171" s="63">
        <v>3221</v>
      </c>
      <c r="B171" s="64" t="s">
        <v>343</v>
      </c>
      <c r="C171" s="247" t="s">
        <v>344</v>
      </c>
      <c r="D171" s="194">
        <v>4640.38</v>
      </c>
      <c r="E171" s="194">
        <v>4411.3100000000004</v>
      </c>
      <c r="F171" s="45">
        <f t="shared" si="26"/>
        <v>95.063550829888939</v>
      </c>
    </row>
    <row r="172" spans="1:6" ht="12.75" customHeight="1" x14ac:dyDescent="0.2">
      <c r="A172" s="63">
        <v>3222</v>
      </c>
      <c r="B172" s="64" t="s">
        <v>345</v>
      </c>
      <c r="C172" s="247" t="s">
        <v>346</v>
      </c>
      <c r="D172" s="194">
        <v>83016.800000000003</v>
      </c>
      <c r="E172" s="194">
        <v>90147.75</v>
      </c>
      <c r="F172" s="45">
        <f t="shared" si="26"/>
        <v>108.58976737238729</v>
      </c>
    </row>
    <row r="173" spans="1:6" ht="12.75" customHeight="1" x14ac:dyDescent="0.2">
      <c r="A173" s="63">
        <v>3223</v>
      </c>
      <c r="B173" s="65" t="s">
        <v>347</v>
      </c>
      <c r="C173" s="247" t="s">
        <v>348</v>
      </c>
      <c r="D173" s="194">
        <v>91811.65</v>
      </c>
      <c r="E173" s="194">
        <v>98773.04</v>
      </c>
      <c r="F173" s="45">
        <f t="shared" si="26"/>
        <v>107.58225127203356</v>
      </c>
    </row>
    <row r="174" spans="1:6" ht="12.75" customHeight="1" x14ac:dyDescent="0.2">
      <c r="A174" s="63">
        <v>3224</v>
      </c>
      <c r="B174" s="65" t="s">
        <v>349</v>
      </c>
      <c r="C174" s="247" t="s">
        <v>350</v>
      </c>
      <c r="D174" s="194">
        <v>11208.76</v>
      </c>
      <c r="E174" s="194">
        <v>17915.71</v>
      </c>
      <c r="F174" s="45">
        <f t="shared" si="26"/>
        <v>159.8366813099754</v>
      </c>
    </row>
    <row r="175" spans="1:6" ht="12.75" customHeight="1" x14ac:dyDescent="0.2">
      <c r="A175" s="63">
        <v>3225</v>
      </c>
      <c r="B175" s="65" t="s">
        <v>351</v>
      </c>
      <c r="C175" s="247" t="s">
        <v>352</v>
      </c>
      <c r="D175" s="194">
        <v>965.3</v>
      </c>
      <c r="E175" s="194">
        <v>542.25</v>
      </c>
      <c r="F175" s="45">
        <f t="shared" si="26"/>
        <v>56.174246348285507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1048.25</v>
      </c>
      <c r="F177" s="45" t="str">
        <f t="shared" si="26"/>
        <v>-</v>
      </c>
    </row>
    <row r="178" spans="1:6" ht="12.75" customHeight="1" x14ac:dyDescent="0.2">
      <c r="A178" s="63">
        <v>323</v>
      </c>
      <c r="B178" s="65" t="s">
        <v>357</v>
      </c>
      <c r="C178" s="247" t="s">
        <v>358</v>
      </c>
      <c r="D178" s="60">
        <f t="shared" ref="D178:E178" si="35">SUM(D179:D187)</f>
        <v>61599.509999999995</v>
      </c>
      <c r="E178" s="60">
        <f t="shared" si="35"/>
        <v>89726.49</v>
      </c>
      <c r="F178" s="45">
        <f t="shared" si="26"/>
        <v>145.66104503104006</v>
      </c>
    </row>
    <row r="179" spans="1:6" ht="12.75" customHeight="1" x14ac:dyDescent="0.2">
      <c r="A179" s="63">
        <v>3231</v>
      </c>
      <c r="B179" s="65" t="s">
        <v>359</v>
      </c>
      <c r="C179" s="247" t="s">
        <v>360</v>
      </c>
      <c r="D179" s="194">
        <v>17317.63</v>
      </c>
      <c r="E179" s="194">
        <v>39654.300000000003</v>
      </c>
      <c r="F179" s="45">
        <f t="shared" si="26"/>
        <v>228.98225680996768</v>
      </c>
    </row>
    <row r="180" spans="1:6" ht="12.75" customHeight="1" x14ac:dyDescent="0.2">
      <c r="A180" s="63">
        <v>3232</v>
      </c>
      <c r="B180" s="65" t="s">
        <v>361</v>
      </c>
      <c r="C180" s="247" t="s">
        <v>362</v>
      </c>
      <c r="D180" s="194">
        <v>16475.2</v>
      </c>
      <c r="E180" s="194">
        <v>15429.38</v>
      </c>
      <c r="F180" s="45">
        <f t="shared" si="26"/>
        <v>93.652155967757594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16611.12</v>
      </c>
      <c r="E182" s="194">
        <v>25285.65</v>
      </c>
      <c r="F182" s="45">
        <f t="shared" si="26"/>
        <v>152.22122289165333</v>
      </c>
    </row>
    <row r="183" spans="1:6" ht="12.75" customHeight="1" x14ac:dyDescent="0.2">
      <c r="A183" s="63">
        <v>3235</v>
      </c>
      <c r="B183" s="64" t="s">
        <v>367</v>
      </c>
      <c r="C183" s="247" t="s">
        <v>368</v>
      </c>
      <c r="D183" s="194">
        <v>1727.88</v>
      </c>
      <c r="E183" s="194">
        <v>700</v>
      </c>
      <c r="F183" s="45">
        <f t="shared" si="26"/>
        <v>40.512072597634088</v>
      </c>
    </row>
    <row r="184" spans="1:6" ht="12.75" customHeight="1" x14ac:dyDescent="0.2">
      <c r="A184" s="63">
        <v>3236</v>
      </c>
      <c r="B184" s="64" t="s">
        <v>369</v>
      </c>
      <c r="C184" s="247" t="s">
        <v>370</v>
      </c>
      <c r="D184" s="194">
        <v>3059.13</v>
      </c>
      <c r="E184" s="194">
        <v>2391.86</v>
      </c>
      <c r="F184" s="45">
        <f t="shared" si="26"/>
        <v>78.187589281920026</v>
      </c>
    </row>
    <row r="185" spans="1:6" ht="12.75" customHeight="1" x14ac:dyDescent="0.2">
      <c r="A185" s="63">
        <v>3237</v>
      </c>
      <c r="B185" s="64" t="s">
        <v>371</v>
      </c>
      <c r="C185" s="247" t="s">
        <v>372</v>
      </c>
      <c r="D185" s="194">
        <v>125</v>
      </c>
      <c r="E185" s="194">
        <v>125</v>
      </c>
      <c r="F185" s="45">
        <f t="shared" si="26"/>
        <v>100</v>
      </c>
    </row>
    <row r="186" spans="1:6" ht="12.75" customHeight="1" x14ac:dyDescent="0.2">
      <c r="A186" s="63">
        <v>3238</v>
      </c>
      <c r="B186" s="64" t="s">
        <v>373</v>
      </c>
      <c r="C186" s="247" t="s">
        <v>374</v>
      </c>
      <c r="D186" s="194">
        <v>3566.47</v>
      </c>
      <c r="E186" s="194">
        <v>3479.5</v>
      </c>
      <c r="F186" s="45">
        <f t="shared" si="26"/>
        <v>97.561454323182318</v>
      </c>
    </row>
    <row r="187" spans="1:6" ht="12.75" customHeight="1" x14ac:dyDescent="0.2">
      <c r="A187" s="63">
        <v>3239</v>
      </c>
      <c r="B187" s="64" t="s">
        <v>375</v>
      </c>
      <c r="C187" s="247" t="s">
        <v>376</v>
      </c>
      <c r="D187" s="194">
        <v>2717.08</v>
      </c>
      <c r="E187" s="194">
        <v>2660.8</v>
      </c>
      <c r="F187" s="45">
        <f t="shared" si="26"/>
        <v>97.928658707141508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8053.48</v>
      </c>
      <c r="E194" s="60">
        <f t="shared" si="36"/>
        <v>10036.83</v>
      </c>
      <c r="F194" s="45">
        <f t="shared" si="26"/>
        <v>124.62724188797887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1710.43</v>
      </c>
      <c r="E196" s="194">
        <v>2302.94</v>
      </c>
      <c r="F196" s="45">
        <f t="shared" si="26"/>
        <v>134.64099670843004</v>
      </c>
    </row>
    <row r="197" spans="1:6" ht="12.75" customHeight="1" x14ac:dyDescent="0.2">
      <c r="A197" s="63">
        <v>3293</v>
      </c>
      <c r="B197" s="64" t="s">
        <v>395</v>
      </c>
      <c r="C197" s="247" t="s">
        <v>396</v>
      </c>
      <c r="D197" s="194">
        <v>1487.8</v>
      </c>
      <c r="E197" s="194">
        <v>928.33</v>
      </c>
      <c r="F197" s="45">
        <f t="shared" si="26"/>
        <v>62.396155397230814</v>
      </c>
    </row>
    <row r="198" spans="1:6" ht="12.75" customHeight="1" x14ac:dyDescent="0.2">
      <c r="A198" s="63">
        <v>3294</v>
      </c>
      <c r="B198" s="64" t="s">
        <v>397</v>
      </c>
      <c r="C198" s="247" t="s">
        <v>398</v>
      </c>
      <c r="D198" s="194">
        <v>240.09</v>
      </c>
      <c r="E198" s="194">
        <v>220</v>
      </c>
      <c r="F198" s="45">
        <f t="shared" si="26"/>
        <v>91.632304552459502</v>
      </c>
    </row>
    <row r="199" spans="1:6" ht="12.75" customHeight="1" x14ac:dyDescent="0.2">
      <c r="A199" s="63">
        <v>3295</v>
      </c>
      <c r="B199" s="64" t="s">
        <v>399</v>
      </c>
      <c r="C199" s="247" t="s">
        <v>400</v>
      </c>
      <c r="D199" s="194">
        <v>4411.42</v>
      </c>
      <c r="E199" s="194">
        <v>4881.16</v>
      </c>
      <c r="F199" s="45">
        <f t="shared" si="26"/>
        <v>110.64827198498442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203.74</v>
      </c>
      <c r="E201" s="194">
        <v>1704.4</v>
      </c>
      <c r="F201" s="45">
        <f t="shared" si="26"/>
        <v>836.55639540590948</v>
      </c>
    </row>
    <row r="202" spans="1:6" ht="12.75" customHeight="1" x14ac:dyDescent="0.2">
      <c r="A202" s="63">
        <v>34</v>
      </c>
      <c r="B202" s="183" t="s">
        <v>405</v>
      </c>
      <c r="C202" s="247" t="s">
        <v>406</v>
      </c>
      <c r="D202" s="60">
        <f t="shared" ref="D202:E202" si="37">D203+D208+D216</f>
        <v>171.19</v>
      </c>
      <c r="E202" s="60">
        <f t="shared" si="37"/>
        <v>137.74</v>
      </c>
      <c r="F202" s="45">
        <f t="shared" si="26"/>
        <v>80.460307260938151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171.19</v>
      </c>
      <c r="E216" s="60">
        <f t="shared" si="40"/>
        <v>137.74</v>
      </c>
      <c r="F216" s="45">
        <f t="shared" si="26"/>
        <v>80.460307260938151</v>
      </c>
    </row>
    <row r="217" spans="1:6" ht="12.75" customHeight="1" x14ac:dyDescent="0.2">
      <c r="A217" s="63">
        <v>3431</v>
      </c>
      <c r="B217" s="182" t="s">
        <v>435</v>
      </c>
      <c r="C217" s="247" t="s">
        <v>436</v>
      </c>
      <c r="D217" s="194">
        <v>171.19</v>
      </c>
      <c r="E217" s="194">
        <v>137.74</v>
      </c>
      <c r="F217" s="45">
        <f t="shared" si="26"/>
        <v>80.460307260938151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450.32</v>
      </c>
      <c r="E273" s="60">
        <f t="shared" si="60"/>
        <v>477</v>
      </c>
      <c r="F273" s="45">
        <f t="shared" ref="F273:F277" si="61">IF(D273&lt;&gt;0,IF(E273/D273&gt;=100,"&gt;&gt;100",E273/D273*100),"-")</f>
        <v>105.92467578610767</v>
      </c>
    </row>
    <row r="274" spans="1:6" ht="12.75" customHeight="1" x14ac:dyDescent="0.2">
      <c r="A274" s="63">
        <v>381</v>
      </c>
      <c r="B274" s="64" t="s">
        <v>540</v>
      </c>
      <c r="C274" s="247" t="s">
        <v>541</v>
      </c>
      <c r="D274" s="60">
        <f t="shared" ref="D274:E274" si="62">SUM(D275:D277)</f>
        <v>450.32</v>
      </c>
      <c r="E274" s="60">
        <f t="shared" si="62"/>
        <v>477</v>
      </c>
      <c r="F274" s="45">
        <f t="shared" si="61"/>
        <v>105.92467578610767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450.32</v>
      </c>
      <c r="E276" s="194">
        <v>477</v>
      </c>
      <c r="F276" s="45">
        <f t="shared" si="61"/>
        <v>105.92467578610767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2256532.5099999998</v>
      </c>
      <c r="E299" s="60">
        <f>E152-E297+E298</f>
        <v>2691499.48</v>
      </c>
      <c r="F299" s="45">
        <f t="shared" si="68"/>
        <v>119.27590088210165</v>
      </c>
    </row>
    <row r="300" spans="1:6" ht="12.75" customHeight="1" x14ac:dyDescent="0.2">
      <c r="A300" s="63" t="s">
        <v>581</v>
      </c>
      <c r="B300" s="64" t="s">
        <v>592</v>
      </c>
      <c r="C300" s="247" t="s">
        <v>593</v>
      </c>
      <c r="D300" s="60">
        <f>IF(D6&gt;=D299,D6-D299,0)</f>
        <v>45989.040000000037</v>
      </c>
      <c r="E300" s="60">
        <f>IF(E6&gt;=E299,E6-E299,0)</f>
        <v>0</v>
      </c>
      <c r="F300" s="45">
        <f t="shared" si="68"/>
        <v>0</v>
      </c>
    </row>
    <row r="301" spans="1:6" ht="12.75" customHeight="1" x14ac:dyDescent="0.2">
      <c r="A301" s="63" t="s">
        <v>581</v>
      </c>
      <c r="B301" s="64" t="s">
        <v>594</v>
      </c>
      <c r="C301" s="247" t="s">
        <v>595</v>
      </c>
      <c r="D301" s="60">
        <f>IF(D299&gt;=D6,D299-D6,0)</f>
        <v>0</v>
      </c>
      <c r="E301" s="60">
        <f>IF(E299&gt;=E6,E299-E6,0)</f>
        <v>115518.36000000034</v>
      </c>
      <c r="F301" s="45" t="str">
        <f t="shared" si="68"/>
        <v>-</v>
      </c>
    </row>
    <row r="302" spans="1:6" ht="12.75" customHeight="1" x14ac:dyDescent="0.2">
      <c r="A302" s="63">
        <v>92211</v>
      </c>
      <c r="B302" s="64" t="s">
        <v>596</v>
      </c>
      <c r="C302" s="247" t="s">
        <v>597</v>
      </c>
      <c r="D302" s="194">
        <v>18602.849999999999</v>
      </c>
      <c r="E302" s="194">
        <v>45989.04</v>
      </c>
      <c r="F302" s="45">
        <f t="shared" si="68"/>
        <v>247.21502350446306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3350</v>
      </c>
      <c r="E308" s="60">
        <f t="shared" si="71"/>
        <v>490</v>
      </c>
      <c r="F308" s="45">
        <f t="shared" ref="F308:F428" si="72">IF(D308&lt;&gt;0,IF(E308/D308&gt;=100,"&gt;&gt;100",E308/D308*100),"-")</f>
        <v>14.626865671641792</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3350</v>
      </c>
      <c r="E321" s="60">
        <f t="shared" si="76"/>
        <v>490</v>
      </c>
      <c r="F321" s="45">
        <f t="shared" si="72"/>
        <v>14.626865671641792</v>
      </c>
    </row>
    <row r="322" spans="1:6" ht="12.75" customHeight="1" x14ac:dyDescent="0.2">
      <c r="A322" s="63">
        <v>721</v>
      </c>
      <c r="B322" s="64" t="s">
        <v>635</v>
      </c>
      <c r="C322" s="247" t="s">
        <v>636</v>
      </c>
      <c r="D322" s="60">
        <f t="shared" ref="D322:E322" si="77">SUM(D323:D326)</f>
        <v>490</v>
      </c>
      <c r="E322" s="60">
        <f t="shared" si="77"/>
        <v>490</v>
      </c>
      <c r="F322" s="45">
        <f t="shared" si="72"/>
        <v>100</v>
      </c>
    </row>
    <row r="323" spans="1:6" ht="12.75" customHeight="1" x14ac:dyDescent="0.2">
      <c r="A323" s="63">
        <v>7211</v>
      </c>
      <c r="B323" s="64" t="s">
        <v>637</v>
      </c>
      <c r="C323" s="247" t="s">
        <v>638</v>
      </c>
      <c r="D323" s="194">
        <v>490</v>
      </c>
      <c r="E323" s="194">
        <v>490</v>
      </c>
      <c r="F323" s="45">
        <f t="shared" si="72"/>
        <v>100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2860</v>
      </c>
      <c r="E336" s="60">
        <f t="shared" si="79"/>
        <v>0</v>
      </c>
      <c r="F336" s="45">
        <f t="shared" si="72"/>
        <v>0</v>
      </c>
    </row>
    <row r="337" spans="1:6" ht="12.75" customHeight="1" x14ac:dyDescent="0.2">
      <c r="A337" s="63">
        <v>7231</v>
      </c>
      <c r="B337" s="64" t="s">
        <v>665</v>
      </c>
      <c r="C337" s="247" t="s">
        <v>666</v>
      </c>
      <c r="D337" s="194">
        <v>2860</v>
      </c>
      <c r="E337" s="194">
        <v>0</v>
      </c>
      <c r="F337" s="45">
        <f t="shared" si="72"/>
        <v>0</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16138.96</v>
      </c>
      <c r="E360" s="60">
        <f t="shared" si="86"/>
        <v>57972.53</v>
      </c>
      <c r="F360" s="45">
        <f t="shared" si="72"/>
        <v>359.20858593118766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16138.96</v>
      </c>
      <c r="E373" s="60">
        <f t="shared" si="90"/>
        <v>57972.53</v>
      </c>
      <c r="F373" s="45">
        <f t="shared" si="72"/>
        <v>359.20858593118766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3316.9100000000003</v>
      </c>
      <c r="E379" s="60">
        <f t="shared" si="92"/>
        <v>2597.2399999999998</v>
      </c>
      <c r="F379" s="45">
        <f t="shared" si="72"/>
        <v>78.302998875459366</v>
      </c>
    </row>
    <row r="380" spans="1:6" ht="12.75" customHeight="1" x14ac:dyDescent="0.2">
      <c r="A380" s="63">
        <v>4221</v>
      </c>
      <c r="B380" s="64" t="s">
        <v>647</v>
      </c>
      <c r="C380" s="247" t="s">
        <v>739</v>
      </c>
      <c r="D380" s="194">
        <v>2561.8200000000002</v>
      </c>
      <c r="E380" s="194">
        <v>2230.04</v>
      </c>
      <c r="F380" s="45">
        <f t="shared" si="72"/>
        <v>87.049051065258283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755.09</v>
      </c>
      <c r="E386" s="194">
        <v>367.2</v>
      </c>
      <c r="F386" s="45">
        <f t="shared" si="72"/>
        <v>48.629964639976684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43542.31</v>
      </c>
      <c r="F388" s="45" t="str">
        <f t="shared" si="72"/>
        <v>-</v>
      </c>
    </row>
    <row r="389" spans="1:6" ht="12.75" customHeight="1" x14ac:dyDescent="0.2">
      <c r="A389" s="63">
        <v>4231</v>
      </c>
      <c r="B389" s="64" t="s">
        <v>665</v>
      </c>
      <c r="C389" s="247" t="s">
        <v>750</v>
      </c>
      <c r="D389" s="194">
        <v>0</v>
      </c>
      <c r="E389" s="194">
        <v>43542.31</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12822.05</v>
      </c>
      <c r="E393" s="60">
        <f t="shared" si="94"/>
        <v>11832.98</v>
      </c>
      <c r="F393" s="45">
        <f t="shared" si="72"/>
        <v>92.286178887151436</v>
      </c>
    </row>
    <row r="394" spans="1:6" ht="12.75" customHeight="1" x14ac:dyDescent="0.2">
      <c r="A394" s="63">
        <v>4241</v>
      </c>
      <c r="B394" s="64" t="s">
        <v>756</v>
      </c>
      <c r="C394" s="247" t="s">
        <v>757</v>
      </c>
      <c r="D394" s="194">
        <v>12822.05</v>
      </c>
      <c r="E394" s="194">
        <v>11832.98</v>
      </c>
      <c r="F394" s="45">
        <f t="shared" si="72"/>
        <v>92.286178887151436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12788.96</v>
      </c>
      <c r="E418" s="60">
        <f t="shared" si="102"/>
        <v>57482.53</v>
      </c>
      <c r="F418" s="45">
        <f t="shared" si="72"/>
        <v>449.46993344259425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2305871.5499999998</v>
      </c>
      <c r="E422" s="60">
        <f>E6+E308</f>
        <v>2576471.1199999996</v>
      </c>
      <c r="F422" s="45">
        <f t="shared" si="72"/>
        <v>111.73524041267606</v>
      </c>
    </row>
    <row r="423" spans="1:6" ht="12.75" customHeight="1" x14ac:dyDescent="0.2">
      <c r="A423" s="63" t="s">
        <v>581</v>
      </c>
      <c r="B423" s="64" t="s">
        <v>804</v>
      </c>
      <c r="C423" s="247" t="s">
        <v>805</v>
      </c>
      <c r="D423" s="60">
        <f t="shared" ref="D423:E423" si="103">D299+D360</f>
        <v>2272671.4699999997</v>
      </c>
      <c r="E423" s="60">
        <f t="shared" si="103"/>
        <v>2749472.01</v>
      </c>
      <c r="F423" s="45">
        <f t="shared" si="72"/>
        <v>120.97973887972466</v>
      </c>
    </row>
    <row r="424" spans="1:6" ht="12.75" customHeight="1" x14ac:dyDescent="0.2">
      <c r="A424" s="63" t="s">
        <v>581</v>
      </c>
      <c r="B424" s="64" t="s">
        <v>806</v>
      </c>
      <c r="C424" s="247" t="s">
        <v>807</v>
      </c>
      <c r="D424" s="60">
        <f t="shared" ref="D424:E424" si="104">IF(D422&gt;=D423,D422-D423,0)</f>
        <v>33200.080000000075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173000.89000000013</v>
      </c>
      <c r="F425" s="45" t="str">
        <f t="shared" si="72"/>
        <v>-</v>
      </c>
    </row>
    <row r="426" spans="1:6" ht="12.75" customHeight="1" x14ac:dyDescent="0.2">
      <c r="A426" s="251" t="s">
        <v>810</v>
      </c>
      <c r="B426" s="183" t="s">
        <v>811</v>
      </c>
      <c r="C426" s="252" t="s">
        <v>812</v>
      </c>
      <c r="D426" s="60">
        <f t="shared" ref="D426:E426" si="106">IF(D302-D303+D419-D420&gt;=0,D302-D303+D419-D420,0)</f>
        <v>18602.849999999999</v>
      </c>
      <c r="E426" s="60">
        <f t="shared" si="106"/>
        <v>45989.04</v>
      </c>
      <c r="F426" s="45">
        <f t="shared" si="72"/>
        <v>247.21502350446306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2305871.5499999998</v>
      </c>
      <c r="E643" s="60">
        <f>E422+E430</f>
        <v>2576471.1199999996</v>
      </c>
      <c r="F643" s="45">
        <f t="shared" si="109"/>
        <v>111.73524041267606</v>
      </c>
    </row>
    <row r="644" spans="1:6" ht="12.75" customHeight="1" x14ac:dyDescent="0.2">
      <c r="A644" s="63" t="s">
        <v>581</v>
      </c>
      <c r="B644" s="64" t="s">
        <v>1237</v>
      </c>
      <c r="C644" s="247" t="s">
        <v>1238</v>
      </c>
      <c r="D644" s="60">
        <f>D423+D535</f>
        <v>2272671.4699999997</v>
      </c>
      <c r="E644" s="60">
        <f>E423+E535</f>
        <v>2749472.01</v>
      </c>
      <c r="F644" s="45">
        <f t="shared" si="109"/>
        <v>120.97973887972466</v>
      </c>
    </row>
    <row r="645" spans="1:6" ht="12.75" customHeight="1" x14ac:dyDescent="0.2">
      <c r="A645" s="63" t="s">
        <v>581</v>
      </c>
      <c r="B645" s="64" t="s">
        <v>1239</v>
      </c>
      <c r="C645" s="247" t="s">
        <v>1240</v>
      </c>
      <c r="D645" s="60">
        <f t="shared" ref="D645:E645" si="163">IF(D643&gt;=D644,D643-D644,0)</f>
        <v>33200.080000000075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173000.89000000013</v>
      </c>
      <c r="F646" s="45" t="str">
        <f t="shared" si="109"/>
        <v>-</v>
      </c>
    </row>
    <row r="647" spans="1:6" ht="24" x14ac:dyDescent="0.2">
      <c r="A647" s="251" t="s">
        <v>1243</v>
      </c>
      <c r="B647" s="64" t="s">
        <v>1244</v>
      </c>
      <c r="C647" s="252" t="s">
        <v>1243</v>
      </c>
      <c r="D647" s="60">
        <f>IF(D426-D427+D641-D642&gt;=0,D426-D427+D641-D642,0)</f>
        <v>18602.849999999999</v>
      </c>
      <c r="E647" s="60">
        <f>IF(E426-E427+E641-E642&gt;=0,E426-E427+E641-E642,0)</f>
        <v>45989.04</v>
      </c>
      <c r="F647" s="45">
        <f t="shared" si="109"/>
        <v>247.21502350446306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51802.930000000073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127011.85000000012</v>
      </c>
      <c r="F650" s="45" t="str">
        <f t="shared" si="109"/>
        <v>-</v>
      </c>
    </row>
    <row r="651" spans="1:6" ht="24" x14ac:dyDescent="0.2">
      <c r="A651" s="249" t="s">
        <v>1251</v>
      </c>
      <c r="B651" s="184" t="s">
        <v>1252</v>
      </c>
      <c r="C651" s="250" t="s">
        <v>1251</v>
      </c>
      <c r="D651" s="196">
        <v>168773.5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26548.32</v>
      </c>
      <c r="E653" s="194">
        <v>31324.32</v>
      </c>
      <c r="F653" s="45">
        <f t="shared" ref="F653:F740" si="167">IF(D653&lt;&gt;0,IF(E653/D653&gt;=100,"&gt;&gt;100",E653/D653*100),"-")</f>
        <v>117.98983890506065</v>
      </c>
    </row>
    <row r="654" spans="1:6" ht="12.75" customHeight="1" x14ac:dyDescent="0.2">
      <c r="A654" s="63" t="s">
        <v>1256</v>
      </c>
      <c r="B654" s="64" t="s">
        <v>1257</v>
      </c>
      <c r="C654" s="247" t="s">
        <v>1256</v>
      </c>
      <c r="D654" s="194">
        <v>170011.73</v>
      </c>
      <c r="E654" s="194">
        <v>196974.84</v>
      </c>
      <c r="F654" s="45">
        <f t="shared" si="167"/>
        <v>115.85955863163089</v>
      </c>
    </row>
    <row r="655" spans="1:6" ht="12.75" customHeight="1" x14ac:dyDescent="0.2">
      <c r="A655" s="63" t="s">
        <v>1258</v>
      </c>
      <c r="B655" s="64" t="s">
        <v>1259</v>
      </c>
      <c r="C655" s="247" t="s">
        <v>1258</v>
      </c>
      <c r="D655" s="194">
        <v>165235.73000000001</v>
      </c>
      <c r="E655" s="194">
        <v>213601.22</v>
      </c>
      <c r="F655" s="45">
        <f t="shared" si="167"/>
        <v>129.27060025092635</v>
      </c>
    </row>
    <row r="656" spans="1:6" ht="24" x14ac:dyDescent="0.2">
      <c r="A656" s="63">
        <v>11</v>
      </c>
      <c r="B656" s="64" t="s">
        <v>1260</v>
      </c>
      <c r="C656" s="247" t="s">
        <v>1261</v>
      </c>
      <c r="D656" s="60">
        <f t="shared" ref="D656:E656" si="168">+D653+D654-D655</f>
        <v>31324.320000000007</v>
      </c>
      <c r="E656" s="60">
        <f t="shared" si="168"/>
        <v>14697.940000000002</v>
      </c>
      <c r="F656" s="45">
        <f t="shared" si="167"/>
        <v>46.921816658749492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70</v>
      </c>
      <c r="E658" s="253">
        <v>70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70</v>
      </c>
      <c r="E660" s="253">
        <v>70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2050886.23</v>
      </c>
      <c r="E683" s="192">
        <v>2249561.13</v>
      </c>
      <c r="F683" s="71">
        <f t="shared" si="167"/>
        <v>109.68727065859719</v>
      </c>
    </row>
    <row r="684" spans="1:6" ht="24" x14ac:dyDescent="0.2">
      <c r="A684" s="70">
        <v>63613</v>
      </c>
      <c r="B684" s="182" t="s">
        <v>1317</v>
      </c>
      <c r="C684" s="278" t="s">
        <v>1318</v>
      </c>
      <c r="D684" s="192">
        <v>22251.29</v>
      </c>
      <c r="E684" s="192">
        <v>14292.1</v>
      </c>
      <c r="F684" s="71">
        <f t="shared" si="167"/>
        <v>64.230433381615185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28411.52</v>
      </c>
      <c r="E724" s="192">
        <v>26646.71</v>
      </c>
      <c r="F724" s="71">
        <f t="shared" si="167"/>
        <v>93.788399916653518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1500</v>
      </c>
      <c r="F732" s="71" t="str">
        <f t="shared" si="167"/>
        <v>-</v>
      </c>
    </row>
    <row r="733" spans="1:6" ht="12.75" customHeight="1" x14ac:dyDescent="0.2">
      <c r="A733" s="70">
        <v>31215</v>
      </c>
      <c r="B733" s="65" t="s">
        <v>1395</v>
      </c>
      <c r="C733" s="278" t="s">
        <v>1396</v>
      </c>
      <c r="D733" s="192">
        <v>3310.8</v>
      </c>
      <c r="E733" s="192">
        <v>7295.85</v>
      </c>
      <c r="F733" s="71">
        <f t="shared" si="167"/>
        <v>220.36516853932585</v>
      </c>
    </row>
    <row r="734" spans="1:6" ht="12.75" customHeight="1" x14ac:dyDescent="0.2">
      <c r="A734" s="70">
        <v>32121</v>
      </c>
      <c r="B734" s="65" t="s">
        <v>1397</v>
      </c>
      <c r="C734" s="278" t="s">
        <v>1398</v>
      </c>
      <c r="D734" s="192">
        <v>60218.18</v>
      </c>
      <c r="E734" s="192">
        <v>70109.25</v>
      </c>
      <c r="F734" s="71">
        <f t="shared" si="167"/>
        <v>116.42538847902743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1718.13</v>
      </c>
      <c r="E736" s="194">
        <v>1379.36</v>
      </c>
      <c r="F736" s="45">
        <f t="shared" si="167"/>
        <v>80.282632862472553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64" zoomScaleNormal="100" workbookViewId="0">
      <selection activeCell="A87" sqref="A87:XFD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1566751.9500000002</v>
      </c>
      <c r="E6" s="180">
        <f t="shared" si="0"/>
        <v>1404208.2699999998</v>
      </c>
      <c r="F6" s="181">
        <f t="shared" ref="F6:F298" si="1">IF(D6&gt;0,IF(E6/D6&gt;=100,"&gt;&gt;100",E6/D6*100),"-")</f>
        <v>89.625436240880347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1275204.5900000001</v>
      </c>
      <c r="E7" s="79">
        <f t="shared" si="2"/>
        <v>1247629.3399999999</v>
      </c>
      <c r="F7" s="71">
        <f t="shared" si="1"/>
        <v>97.837582281600774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929.05</v>
      </c>
      <c r="E8" s="79">
        <f>E9+E10-E11</f>
        <v>929.05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929.05</v>
      </c>
      <c r="E10" s="192">
        <v>929.05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1274275.54</v>
      </c>
      <c r="E12" s="79">
        <f t="shared" si="3"/>
        <v>1246700.2899999998</v>
      </c>
      <c r="F12" s="71">
        <f t="shared" si="1"/>
        <v>97.83600570407242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1182204.3999999999</v>
      </c>
      <c r="E13" s="79">
        <f t="shared" si="4"/>
        <v>1146065.18</v>
      </c>
      <c r="F13" s="71">
        <f t="shared" si="1"/>
        <v>96.943065006355923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2971998.32</v>
      </c>
      <c r="E15" s="192">
        <v>2971998.32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1789793.92</v>
      </c>
      <c r="E18" s="192">
        <v>1825933.14</v>
      </c>
      <c r="F18" s="71">
        <f t="shared" si="1"/>
        <v>102.01918330351687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23945.119999999995</v>
      </c>
      <c r="E19" s="79">
        <f t="shared" si="5"/>
        <v>20712.959999999963</v>
      </c>
      <c r="F19" s="71">
        <f t="shared" si="1"/>
        <v>86.501800784460329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61533.08</v>
      </c>
      <c r="E20" s="192">
        <v>63763.12</v>
      </c>
      <c r="F20" s="71">
        <f t="shared" si="1"/>
        <v>103.6241319303373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3317.54</v>
      </c>
      <c r="E22" s="192">
        <v>3317.54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1905.78</v>
      </c>
      <c r="E25" s="192">
        <v>1905.78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461471.71</v>
      </c>
      <c r="E26" s="192">
        <v>461838.91</v>
      </c>
      <c r="F26" s="71">
        <f t="shared" si="1"/>
        <v>100.07957150829461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504282.99</v>
      </c>
      <c r="E28" s="192">
        <v>510112.39</v>
      </c>
      <c r="F28" s="71">
        <f t="shared" si="1"/>
        <v>101.15597791628863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103555.4</v>
      </c>
      <c r="E30" s="192">
        <v>103555.4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103555.4</v>
      </c>
      <c r="E34" s="192">
        <v>103555.4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67362.86</v>
      </c>
      <c r="E35" s="79">
        <f t="shared" si="7"/>
        <v>79158.989999999991</v>
      </c>
      <c r="F35" s="71">
        <f t="shared" si="1"/>
        <v>117.51132597398623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116551.02</v>
      </c>
      <c r="E36" s="192">
        <v>128384</v>
      </c>
      <c r="F36" s="71">
        <f t="shared" si="1"/>
        <v>110.15261814096522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49188.160000000003</v>
      </c>
      <c r="E40" s="192">
        <v>49225.01</v>
      </c>
      <c r="F40" s="71">
        <f t="shared" si="1"/>
        <v>100.07491640264649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763.16</v>
      </c>
      <c r="E45" s="79">
        <f t="shared" si="9"/>
        <v>763.16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763.16</v>
      </c>
      <c r="E47" s="192">
        <v>763.16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759.51</v>
      </c>
      <c r="E54" s="192">
        <v>759.51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759.51</v>
      </c>
      <c r="E55" s="192">
        <v>759.51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291547.36</v>
      </c>
      <c r="E69" s="79">
        <f>E70+E82+E88+E119+E135+E147+E165+E171</f>
        <v>156578.93</v>
      </c>
      <c r="F69" s="71">
        <f t="shared" si="1"/>
        <v>53.70617315828207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31324.32</v>
      </c>
      <c r="E70" s="79">
        <f t="shared" si="12"/>
        <v>14697.94</v>
      </c>
      <c r="F70" s="71">
        <f t="shared" si="1"/>
        <v>46.921816658749499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31324.32</v>
      </c>
      <c r="E71" s="79">
        <f t="shared" si="13"/>
        <v>14697.94</v>
      </c>
      <c r="F71" s="71">
        <f t="shared" si="1"/>
        <v>46.921816658749499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31324.32</v>
      </c>
      <c r="E73" s="192">
        <v>14697.94</v>
      </c>
      <c r="F73" s="71">
        <f t="shared" si="1"/>
        <v>46.921816658749499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91449.54</v>
      </c>
      <c r="E82" s="79">
        <f>SUM(E83:E85)-E86+E87</f>
        <v>141880.99</v>
      </c>
      <c r="F82" s="71">
        <f t="shared" si="1"/>
        <v>155.14675087485406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91449.54</v>
      </c>
      <c r="E87" s="192">
        <v>141880.99</v>
      </c>
      <c r="F87" s="71">
        <f t="shared" si="1"/>
        <v>155.14675087485406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168773.5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168773.5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1566751.95</v>
      </c>
      <c r="E176" s="79">
        <f>E177+E251</f>
        <v>1404208.27</v>
      </c>
      <c r="F176" s="71">
        <f t="shared" si="1"/>
        <v>89.62543624088039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244847.95</v>
      </c>
      <c r="E177" s="79">
        <f>E178+E197+E203+E219+E247+E248</f>
        <v>273301.88</v>
      </c>
      <c r="F177" s="71">
        <f t="shared" si="1"/>
        <v>111.62106115244174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244847.95</v>
      </c>
      <c r="E178" s="79">
        <f>SUM(E179:E181)+E185+E186+SUM(E194:E196)</f>
        <v>273301.88</v>
      </c>
      <c r="F178" s="71">
        <f t="shared" si="1"/>
        <v>111.62106115244174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124677.22</v>
      </c>
      <c r="E179" s="192">
        <v>138768.59</v>
      </c>
      <c r="F179" s="71">
        <f t="shared" si="1"/>
        <v>111.30228120261263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61445.74</v>
      </c>
      <c r="E180" s="192">
        <v>59431.61</v>
      </c>
      <c r="F180" s="71">
        <f t="shared" si="1"/>
        <v>96.722099855905398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14.41</v>
      </c>
      <c r="E181" s="79">
        <f t="shared" si="28"/>
        <v>1.06</v>
      </c>
      <c r="F181" s="71">
        <f t="shared" si="1"/>
        <v>7.3560027758501043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14.41</v>
      </c>
      <c r="E184" s="192">
        <v>1.06</v>
      </c>
      <c r="F184" s="71">
        <f t="shared" si="1"/>
        <v>7.3560027758501043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58710.58</v>
      </c>
      <c r="E196" s="192">
        <v>75100.62</v>
      </c>
      <c r="F196" s="71">
        <f t="shared" si="1"/>
        <v>127.91667191841742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1321904</v>
      </c>
      <c r="E251" s="79">
        <f>+E252+E255-E264+E274+E291</f>
        <v>1130906.3899999999</v>
      </c>
      <c r="F251" s="71">
        <f t="shared" si="1"/>
        <v>85.551325209697509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1270101.07</v>
      </c>
      <c r="E252" s="79">
        <f>E253-E254</f>
        <v>1257918.24</v>
      </c>
      <c r="F252" s="71">
        <f t="shared" si="1"/>
        <v>99.040798383076705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1270101.07</v>
      </c>
      <c r="E253" s="192">
        <v>1257918.24</v>
      </c>
      <c r="F253" s="71">
        <f t="shared" si="1"/>
        <v>99.040798383076705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51802.93</v>
      </c>
      <c r="E255" s="79">
        <f>E256-E260</f>
        <v>-127011.85</v>
      </c>
      <c r="F255" s="71">
        <f t="shared" si="1"/>
        <v>-245.18275317631648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51802.93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51802.93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127011.85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127011.85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91449.54</v>
      </c>
      <c r="E308" s="192">
        <v>141880.99</v>
      </c>
      <c r="F308" s="71">
        <f t="shared" si="43"/>
        <v>155.14675087485406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244847.95</v>
      </c>
      <c r="E337" s="192">
        <v>273301.88</v>
      </c>
      <c r="F337" s="71">
        <f t="shared" si="43"/>
        <v>111.62106115244174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2272671.4700000002</v>
      </c>
      <c r="E114" s="60">
        <f t="shared" si="22"/>
        <v>2749472.01</v>
      </c>
      <c r="F114" s="45">
        <f t="shared" si="1"/>
        <v>120.97973887972464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2272671.4700000002</v>
      </c>
      <c r="E115" s="60">
        <f t="shared" si="23"/>
        <v>2749472.01</v>
      </c>
      <c r="F115" s="45">
        <f t="shared" si="1"/>
        <v>120.97973887972464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2272671.4700000002</v>
      </c>
      <c r="E117" s="194">
        <v>2749472.01</v>
      </c>
      <c r="F117" s="45">
        <f t="shared" si="1"/>
        <v>120.97973887972464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2272671.4700000002</v>
      </c>
      <c r="E141" s="81">
        <f t="shared" si="28"/>
        <v>2749472.01</v>
      </c>
      <c r="F141" s="61">
        <f t="shared" si="1"/>
        <v>120.97973887972464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47313.68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47313.68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47313.68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47313.68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3" zoomScaleNormal="100" workbookViewId="0">
      <selection activeCell="A106" sqref="A106:X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244847.95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2591516.0499999998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2591516.0499999998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2183680.8199999998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388420.07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137.74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19277.419999999998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2563062.12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2563062.12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2169587.33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390434.2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153.21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2887.38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273301.87999999989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273301.88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273301.88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10477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cp:lastModifiedBy>
  <cp:lastPrinted>2026-01-30T11:26:37Z</cp:lastPrinted>
  <dcterms:created xsi:type="dcterms:W3CDTF">2022-04-01T05:14:30Z</dcterms:created>
  <dcterms:modified xsi:type="dcterms:W3CDTF">2026-01-30T11:26:39Z</dcterms:modified>
</cp:coreProperties>
</file>